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6606"/>
  <workbookPr codeName="ThisWorkbook"/>
  <mc:AlternateContent xmlns:mc="http://schemas.openxmlformats.org/markup-compatibility/2006">
    <mc:Choice Requires="x15">
      <x15ac:absPath xmlns:x15ac="http://schemas.microsoft.com/office/spreadsheetml/2010/11/ac" url="/Users/nataaqulashvili/Downloads/"/>
    </mc:Choice>
  </mc:AlternateContent>
  <bookViews>
    <workbookView xWindow="0" yWindow="460" windowWidth="28800" windowHeight="15840" tabRatio="685" activeTab="2"/>
  </bookViews>
  <sheets>
    <sheet name="BS" sheetId="26" r:id="rId1"/>
    <sheet name="IS" sheetId="27" r:id="rId2"/>
    <sheet name="Insurance-Reinsurance" sheetId="21" r:id="rId3"/>
  </sheets>
  <definedNames>
    <definedName name="_xlnm._FilterDatabase" localSheetId="2" hidden="1">'Insurance-Reinsurance'!$B$15:$G$30</definedName>
    <definedName name="_xlnm._FilterDatabase" localSheetId="1" hidden="1">IS!$D$5:$D$85</definedName>
    <definedName name="_xlnm.Print_Area" localSheetId="0">BS!$B$5:$E$62</definedName>
    <definedName name="_xlnm.Print_Area" localSheetId="1">IS!$B$5:$E$85</definedName>
  </definedNames>
  <calcPr calcId="15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3" i="21" l="1"/>
  <c r="N35" i="21"/>
  <c r="N36" i="21"/>
  <c r="N27" i="21"/>
  <c r="N33" i="21"/>
  <c r="N53" i="21"/>
  <c r="N17" i="21"/>
  <c r="N50" i="21"/>
  <c r="N40" i="21"/>
  <c r="N46" i="21"/>
  <c r="N47" i="21"/>
  <c r="N18" i="21"/>
  <c r="N31" i="21"/>
  <c r="N32" i="21"/>
  <c r="N39" i="21"/>
  <c r="N51" i="21"/>
  <c r="N37" i="21"/>
  <c r="N26" i="21"/>
  <c r="N23" i="21"/>
  <c r="N43" i="21"/>
  <c r="N29" i="21"/>
  <c r="N20" i="21"/>
  <c r="N41" i="21"/>
  <c r="N22" i="21"/>
  <c r="N52" i="21"/>
  <c r="N48" i="21"/>
  <c r="N24" i="21"/>
  <c r="N45" i="21"/>
  <c r="N19" i="21"/>
  <c r="N30" i="21"/>
  <c r="N42" i="21"/>
  <c r="H37" i="21"/>
  <c r="Y17" i="21"/>
  <c r="U17" i="21"/>
  <c r="U18" i="21"/>
  <c r="U27" i="21"/>
  <c r="U31" i="21"/>
  <c r="U32" i="21"/>
  <c r="U33" i="21"/>
  <c r="Y40" i="21"/>
  <c r="Y19" i="21"/>
  <c r="U40" i="21"/>
  <c r="Y39" i="21"/>
  <c r="Y50" i="21"/>
  <c r="Y51" i="21"/>
  <c r="U50" i="21"/>
  <c r="Y35" i="21"/>
  <c r="Y36" i="21"/>
  <c r="Y53" i="21"/>
  <c r="U19" i="21"/>
  <c r="U35" i="21"/>
  <c r="U36" i="21"/>
  <c r="U39" i="21"/>
  <c r="Y46" i="21"/>
  <c r="Y47" i="21"/>
  <c r="U51" i="21"/>
  <c r="U53" i="21"/>
  <c r="Y18" i="21"/>
  <c r="Y27" i="21"/>
  <c r="Y31" i="21"/>
  <c r="Y32" i="21"/>
  <c r="Y33" i="21"/>
  <c r="U46" i="21"/>
  <c r="U47" i="21"/>
  <c r="H27" i="21"/>
  <c r="W38" i="21"/>
  <c r="V38" i="21"/>
  <c r="X34" i="21"/>
  <c r="W34" i="21"/>
  <c r="Z38" i="21"/>
  <c r="AA34" i="21"/>
  <c r="V34" i="21"/>
  <c r="Z34" i="21"/>
  <c r="X38" i="21"/>
  <c r="AA38" i="21"/>
  <c r="Q38" i="21"/>
  <c r="P34" i="21"/>
  <c r="L38" i="21"/>
  <c r="I34" i="21"/>
  <c r="K38" i="21"/>
  <c r="L34" i="21"/>
  <c r="M34" i="21"/>
  <c r="M38" i="21"/>
  <c r="G34" i="21"/>
  <c r="Q34" i="21"/>
  <c r="J34" i="21"/>
  <c r="K34" i="21"/>
  <c r="O38" i="21"/>
  <c r="P38" i="21"/>
  <c r="O34" i="21"/>
  <c r="G38" i="21"/>
  <c r="I38" i="21"/>
  <c r="J38" i="21"/>
  <c r="Y38" i="21"/>
  <c r="Y34" i="21"/>
  <c r="AL49" i="21"/>
  <c r="AK49" i="21"/>
  <c r="AJ49" i="21"/>
  <c r="AI49" i="21"/>
  <c r="AH49" i="21"/>
  <c r="AG49" i="21"/>
  <c r="AF49" i="21"/>
  <c r="AE49" i="21"/>
  <c r="AD49" i="21"/>
  <c r="AC49" i="21"/>
  <c r="AL44" i="21"/>
  <c r="AK44" i="21"/>
  <c r="AJ44" i="21"/>
  <c r="AI44" i="21"/>
  <c r="AH44" i="21"/>
  <c r="AG44" i="21"/>
  <c r="AF44" i="21"/>
  <c r="AE44" i="21"/>
  <c r="AD44" i="21"/>
  <c r="AC44" i="21"/>
  <c r="AL38" i="21"/>
  <c r="AK38" i="21"/>
  <c r="AJ38" i="21"/>
  <c r="AI38" i="21"/>
  <c r="AH38" i="21"/>
  <c r="AG38" i="21"/>
  <c r="AF38" i="21"/>
  <c r="AE38" i="21"/>
  <c r="AD38" i="21"/>
  <c r="AC38" i="21"/>
  <c r="T38" i="21"/>
  <c r="S38" i="21"/>
  <c r="R38" i="21"/>
  <c r="E38" i="21"/>
  <c r="D38" i="21"/>
  <c r="C38" i="21"/>
  <c r="AL34" i="21"/>
  <c r="AK34" i="21"/>
  <c r="AJ34" i="21"/>
  <c r="AI34" i="21"/>
  <c r="AH34" i="21"/>
  <c r="AG34" i="21"/>
  <c r="AF34" i="21"/>
  <c r="AE34" i="21"/>
  <c r="AD34" i="21"/>
  <c r="AC34" i="21"/>
  <c r="T34" i="21"/>
  <c r="S34" i="21"/>
  <c r="R34" i="21"/>
  <c r="E34" i="21"/>
  <c r="D34" i="21"/>
  <c r="C34" i="21"/>
  <c r="AL28" i="21"/>
  <c r="AK28" i="21"/>
  <c r="AJ28" i="21"/>
  <c r="AI28" i="21"/>
  <c r="AH28" i="21"/>
  <c r="AG28" i="21"/>
  <c r="AF28" i="21"/>
  <c r="AE28" i="21"/>
  <c r="AD28" i="21"/>
  <c r="AC28" i="21"/>
  <c r="AL25" i="21"/>
  <c r="AK25" i="21"/>
  <c r="AJ25" i="21"/>
  <c r="AI25" i="21"/>
  <c r="AH25" i="21"/>
  <c r="AG25" i="21"/>
  <c r="AF25" i="21"/>
  <c r="AE25" i="21"/>
  <c r="AD25" i="21"/>
  <c r="AC25" i="21"/>
  <c r="AL21" i="21"/>
  <c r="AK21" i="21"/>
  <c r="AJ21" i="21"/>
  <c r="AI21" i="21"/>
  <c r="AH21" i="21"/>
  <c r="AG21" i="21"/>
  <c r="AF21" i="21"/>
  <c r="AE21" i="21"/>
  <c r="AD21" i="21"/>
  <c r="AC21" i="21"/>
  <c r="AL15" i="21"/>
  <c r="AK15" i="21"/>
  <c r="AJ15" i="21"/>
  <c r="AI15" i="21"/>
  <c r="AH15" i="21"/>
  <c r="AG15" i="21"/>
  <c r="AF15" i="21"/>
  <c r="AE15" i="21"/>
  <c r="AD15" i="21"/>
  <c r="AC15" i="21"/>
  <c r="AF54" i="21"/>
  <c r="AJ54" i="21"/>
  <c r="N34" i="21"/>
  <c r="F34" i="21"/>
  <c r="AI54" i="21"/>
  <c r="AC54" i="21"/>
  <c r="U34" i="21"/>
  <c r="AD54" i="21"/>
  <c r="AH54" i="21"/>
  <c r="AE54" i="21"/>
  <c r="AK54" i="21"/>
  <c r="F38" i="21"/>
  <c r="AG54" i="21"/>
  <c r="AL54" i="21"/>
  <c r="N38" i="21"/>
  <c r="U38" i="21"/>
  <c r="D5" i="27"/>
  <c r="E53" i="27"/>
  <c r="E65" i="27"/>
  <c r="G44" i="21"/>
  <c r="G15" i="21"/>
  <c r="G25" i="21"/>
  <c r="G49" i="21"/>
  <c r="G21" i="21"/>
  <c r="G28" i="21"/>
  <c r="G54" i="21"/>
  <c r="I49" i="21"/>
  <c r="I15" i="21"/>
  <c r="I25" i="21"/>
  <c r="J28" i="21"/>
  <c r="J44" i="21"/>
  <c r="J25" i="21"/>
  <c r="J15" i="21"/>
  <c r="I28" i="21"/>
  <c r="J49" i="21"/>
  <c r="I44" i="21"/>
  <c r="J21" i="21"/>
  <c r="I21" i="21"/>
  <c r="I54" i="21"/>
  <c r="J54" i="21"/>
  <c r="E33" i="27"/>
  <c r="L25" i="21"/>
  <c r="M15" i="21"/>
  <c r="K44" i="21"/>
  <c r="K15" i="21"/>
  <c r="M25" i="21"/>
  <c r="L21" i="21"/>
  <c r="M44" i="21"/>
  <c r="L28" i="21"/>
  <c r="K28" i="21"/>
  <c r="L49" i="21"/>
  <c r="M49" i="21"/>
  <c r="M21" i="21"/>
  <c r="L44" i="21"/>
  <c r="M28" i="21"/>
  <c r="O28" i="21"/>
  <c r="O44" i="21"/>
  <c r="O49" i="21"/>
  <c r="O25" i="21"/>
  <c r="N16" i="21"/>
  <c r="L15" i="21"/>
  <c r="L54" i="21"/>
  <c r="M54" i="21"/>
  <c r="O21" i="21"/>
  <c r="H29" i="21"/>
  <c r="K21" i="21"/>
  <c r="N15" i="21"/>
  <c r="N28" i="21"/>
  <c r="O15" i="21"/>
  <c r="N44" i="21"/>
  <c r="K25" i="21"/>
  <c r="N25" i="21"/>
  <c r="N49" i="21"/>
  <c r="K49" i="21"/>
  <c r="N21" i="21"/>
  <c r="N54" i="21"/>
  <c r="K54" i="21"/>
  <c r="P21" i="21"/>
  <c r="P44" i="21"/>
  <c r="P25" i="21"/>
  <c r="P28" i="21"/>
  <c r="P15" i="21"/>
  <c r="P49" i="21"/>
  <c r="O54" i="21"/>
  <c r="E17" i="27"/>
  <c r="Q21" i="21"/>
  <c r="Q49" i="21"/>
  <c r="Q44" i="21"/>
  <c r="Q15" i="21"/>
  <c r="P54" i="21"/>
  <c r="Q28" i="21"/>
  <c r="Q25" i="21"/>
  <c r="E28" i="21"/>
  <c r="E49" i="21"/>
  <c r="E21" i="21"/>
  <c r="E25" i="21"/>
  <c r="E44" i="21"/>
  <c r="E15" i="21"/>
  <c r="C15" i="21"/>
  <c r="C44" i="21"/>
  <c r="C28" i="21"/>
  <c r="C25" i="21"/>
  <c r="C49" i="21"/>
  <c r="C21" i="21"/>
  <c r="C54" i="21"/>
  <c r="E54" i="21"/>
  <c r="D44" i="21"/>
  <c r="D25" i="21"/>
  <c r="Q54" i="21"/>
  <c r="D28" i="21"/>
  <c r="D21" i="21"/>
  <c r="D15" i="21"/>
  <c r="D49" i="21"/>
  <c r="D54" i="21"/>
  <c r="F15" i="21"/>
  <c r="F25" i="21"/>
  <c r="H26" i="21"/>
  <c r="F28" i="21"/>
  <c r="H30" i="21"/>
  <c r="F49" i="21"/>
  <c r="F21" i="21"/>
  <c r="F44" i="21"/>
  <c r="H25" i="21"/>
  <c r="H28" i="21"/>
  <c r="F54" i="21"/>
  <c r="H54" i="21"/>
  <c r="E39" i="27"/>
  <c r="E45" i="27"/>
  <c r="E23" i="27"/>
  <c r="E26" i="27"/>
  <c r="E47" i="27"/>
  <c r="E76" i="27"/>
  <c r="E78" i="27"/>
  <c r="S25" i="21"/>
  <c r="X25" i="21"/>
  <c r="W25" i="21"/>
  <c r="T25" i="21"/>
  <c r="T44" i="21"/>
  <c r="W49" i="21"/>
  <c r="X15" i="21"/>
  <c r="W21" i="21"/>
  <c r="W44" i="21"/>
  <c r="X44" i="21"/>
  <c r="S49" i="21"/>
  <c r="X49" i="21"/>
  <c r="U37" i="21"/>
  <c r="U23" i="21"/>
  <c r="S44" i="21"/>
  <c r="U48" i="21"/>
  <c r="T49" i="21"/>
  <c r="W15" i="21"/>
  <c r="T15" i="21"/>
  <c r="S15" i="21"/>
  <c r="U43" i="21"/>
  <c r="S21" i="21"/>
  <c r="Y48" i="21"/>
  <c r="Y20" i="21"/>
  <c r="U24" i="21"/>
  <c r="Y30" i="21"/>
  <c r="U42" i="21"/>
  <c r="U20" i="21"/>
  <c r="Y24" i="21"/>
  <c r="Y37" i="21"/>
  <c r="Y23" i="21"/>
  <c r="T28" i="21"/>
  <c r="W28" i="21"/>
  <c r="Y43" i="21"/>
  <c r="V21" i="21"/>
  <c r="X21" i="21"/>
  <c r="X28" i="21"/>
  <c r="U30" i="21"/>
  <c r="T21" i="21"/>
  <c r="S28" i="21"/>
  <c r="S54" i="21"/>
  <c r="R21" i="21"/>
  <c r="R49" i="21"/>
  <c r="U52" i="21"/>
  <c r="U49" i="21"/>
  <c r="Y52" i="21"/>
  <c r="Y49" i="21"/>
  <c r="V49" i="21"/>
  <c r="V44" i="21"/>
  <c r="Y45" i="21"/>
  <c r="Y44" i="21"/>
  <c r="Y16" i="21"/>
  <c r="Y15" i="21"/>
  <c r="V15" i="21"/>
  <c r="R28" i="21"/>
  <c r="U29" i="21"/>
  <c r="R25" i="21"/>
  <c r="U26" i="21"/>
  <c r="U25" i="21"/>
  <c r="R15" i="21"/>
  <c r="U16" i="21"/>
  <c r="U15" i="21"/>
  <c r="Y26" i="21"/>
  <c r="Y25" i="21"/>
  <c r="V25" i="21"/>
  <c r="U45" i="21"/>
  <c r="U44" i="21"/>
  <c r="R44" i="21"/>
  <c r="V28" i="21"/>
  <c r="Y29" i="21"/>
  <c r="Y28" i="21"/>
  <c r="U41" i="21"/>
  <c r="U28" i="21"/>
  <c r="Y22" i="21"/>
  <c r="Y21" i="21"/>
  <c r="W54" i="21"/>
  <c r="T54" i="21"/>
  <c r="X54" i="21"/>
  <c r="Y41" i="21"/>
  <c r="Y42" i="21"/>
  <c r="U22" i="21"/>
  <c r="U21" i="21"/>
  <c r="U54" i="21"/>
  <c r="R54" i="21"/>
  <c r="V54" i="21"/>
  <c r="Y54" i="21"/>
  <c r="Z15" i="21"/>
  <c r="Z44" i="21"/>
  <c r="AA15" i="21"/>
  <c r="Z49" i="21"/>
  <c r="Z25" i="21"/>
  <c r="AA49" i="21"/>
  <c r="AA25" i="21"/>
  <c r="Z28" i="21"/>
  <c r="AA44" i="21"/>
  <c r="Z21" i="21"/>
  <c r="AA28" i="21"/>
  <c r="AA21" i="21"/>
  <c r="AA54" i="21"/>
  <c r="Z54" i="21"/>
</calcChain>
</file>

<file path=xl/sharedStrings.xml><?xml version="1.0" encoding="utf-8"?>
<sst xmlns="http://schemas.openxmlformats.org/spreadsheetml/2006/main" count="331" uniqueCount="248">
  <si>
    <t>მოზიდული პრემია</t>
  </si>
  <si>
    <t>გადაზღვევის პრემია</t>
  </si>
  <si>
    <t>სამედიცინო (ჯანმრთელობის) დაზღვევა</t>
  </si>
  <si>
    <t>სახმელეთო ტრანსპორტის გამოყენებასთან დაკავშირებული სამოქალაქო პასუხისმგებლობის დაზღვევა</t>
  </si>
  <si>
    <t>სარკინიგზო სატრანსპორტო საშუალებათა დაზღვევა</t>
  </si>
  <si>
    <t>ტვირთების დაზღვევა</t>
  </si>
  <si>
    <t>დაზღვევა საფინანსო დანაკარგებისაგან</t>
  </si>
  <si>
    <t>ვალდებულებათა შესრულების დაზღვევა</t>
  </si>
  <si>
    <t>საკრედიტო ვალდებულებათა დაზღვევა</t>
  </si>
  <si>
    <t>იურიდიული ხარჯების დაზღვევა</t>
  </si>
  <si>
    <t>სულ</t>
  </si>
  <si>
    <t>სამოგზაურო დაზღვევა</t>
  </si>
  <si>
    <t>საჰაერო სატრანსპორტო საშუალებათა დაზღვევა (კორპუსის დაზღვევა)</t>
  </si>
  <si>
    <t>მცურავი სატრანსპორტო საშუალებების დაზღვევა (კორპუსის დაზღვევა)</t>
  </si>
  <si>
    <t>მცურავ სატრანსპორტო საშუალებათა გამოყენებასთან დაკავშირებული პასუხისმგებლობის დაზღვევა</t>
  </si>
  <si>
    <t>გაფორმებული წლის დასაწყისიდან</t>
  </si>
  <si>
    <t>საანგარიშო თარიღისთვის მოქმედი</t>
  </si>
  <si>
    <t>საანგარიშო პერიოდის დამდგარი სადაზღვევო ზარალების ოდენობა (ბრუტო)</t>
  </si>
  <si>
    <t>საანგარიშო პერიოდის დამდგარი სადაზღვევო ზარალების ოდენობა (ნეტო)</t>
  </si>
  <si>
    <t>კორპორატიული</t>
  </si>
  <si>
    <t>საცალო</t>
  </si>
  <si>
    <t>სახელმწიფო</t>
  </si>
  <si>
    <t>პოლისების რაოდენობა</t>
  </si>
  <si>
    <t>სახეობის კოდი</t>
  </si>
  <si>
    <t>01</t>
  </si>
  <si>
    <t>სიცოცხლის დაზღვევა:</t>
  </si>
  <si>
    <t>სიცოცხლის ვადიანი დაზღვევა</t>
  </si>
  <si>
    <t>სიცოცხლის უვადო დაზღვევა</t>
  </si>
  <si>
    <t>სიცოცხლის დაზღვევის მაგროვებადი და დაბრუნებადი სახეობები</t>
  </si>
  <si>
    <t>სიცოცხლის დაზღვევის სხვა ფორმები</t>
  </si>
  <si>
    <t>02</t>
  </si>
  <si>
    <t>03</t>
  </si>
  <si>
    <t>უბედური შემთხვევის დაზღვევა:</t>
  </si>
  <si>
    <t>დაზღვევა უბედური შემთხვევებისაგან</t>
  </si>
  <si>
    <t>მგზავრების, მძღოლის ან ეკიპაჟის დაზღვევა უბედური შემთხვევებისაგან</t>
  </si>
  <si>
    <t>04</t>
  </si>
  <si>
    <t>05</t>
  </si>
  <si>
    <t xml:space="preserve">სახმელეთო სატრანსპორტო საშუალებათა დაზღვევა (გარდა სარკინიგზო ტრანსპორტისა): </t>
  </si>
  <si>
    <t>სახმელეთო ავტოსატრანსპორტო საშუალებათა დაზღვევა (ავტოკასკო):</t>
  </si>
  <si>
    <t>სხვა სახმელეთო სატრანსპორტო საშუალებათა დაზღვევა</t>
  </si>
  <si>
    <t>06</t>
  </si>
  <si>
    <t xml:space="preserve">სახმელეთო ტრანსპორტის გამოყენებასთან დაკავშირებული სამოქალაქო პასუხისმგებლობის დაზღვევა: </t>
  </si>
  <si>
    <t>ავტომოტოტრანსპორტის მფლობელთა სამოქალაქო პასუხისმგებლობის სავალდებულო დაზღვევა</t>
  </si>
  <si>
    <t>სახმელეთო გადამზიდველის სამოქალაქო პასუხისმგებლობის დაზღვევა</t>
  </si>
  <si>
    <t>07</t>
  </si>
  <si>
    <t>08</t>
  </si>
  <si>
    <t>09</t>
  </si>
  <si>
    <t>საჰაერო სატრანსპორტო საშუალებათა გამოყენებასთან დაკავშირებული პასუხისმგებლობის დაზღვევა:</t>
  </si>
  <si>
    <t>საჰაერო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</si>
  <si>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საჰაერო ტრანსპორტის გამოყენებასთან</t>
  </si>
  <si>
    <t>10</t>
  </si>
  <si>
    <t>11</t>
  </si>
  <si>
    <t>საზღვაო გადამზიდველის პასუხისმგებლობის დაზღვევა</t>
  </si>
  <si>
    <t>სხვა პასუხისმგებლობის დაზღვევა, რომელიც დაკავშირებულია მცურავი ტრანსპორტის გამოყენებასთან</t>
  </si>
  <si>
    <t>12</t>
  </si>
  <si>
    <t>13</t>
  </si>
  <si>
    <t>14</t>
  </si>
  <si>
    <t>15</t>
  </si>
  <si>
    <t>საბაჟო ვალდებულებების შესრულების გარანტიები/ფინანსური რისკის დაზღვევის პოლისები</t>
  </si>
  <si>
    <t>სახელმწიფო შესყიდვებთან დაკავშირებული გარანტიები</t>
  </si>
  <si>
    <t>სხვა სახის გარანტიები</t>
  </si>
  <si>
    <t>16</t>
  </si>
  <si>
    <t>17</t>
  </si>
  <si>
    <t>პროფესიული პასუხისმგებლობის დაზღვევა</t>
  </si>
  <si>
    <t>დამქირავებლის პასუხისმგებლობის დაზღვევა</t>
  </si>
  <si>
    <t>სხვა სახის პასუხისმგებლობის დაზღვევა</t>
  </si>
  <si>
    <t>18</t>
  </si>
  <si>
    <t>სულ:</t>
  </si>
  <si>
    <t>დაზღვევის სახეობა</t>
  </si>
  <si>
    <t>სტატისტიკური მოზიდული პრემია</t>
  </si>
  <si>
    <t>ფინანსური მოზიდული პრემია</t>
  </si>
  <si>
    <t xml:space="preserve">გამომუშავებული პრემია </t>
  </si>
  <si>
    <t>ანაზღაურებული ზარალები</t>
  </si>
  <si>
    <t>ანაზღაურებული ზარალი ბრუტო</t>
  </si>
  <si>
    <t>ანაზღაურებული ზარალი ნეტო</t>
  </si>
  <si>
    <t>საანგარიშო პერიოდის დამდგარი სადაზღვევო ზარალები</t>
  </si>
  <si>
    <t>გამომუშავებული პრემია</t>
  </si>
  <si>
    <t xml:space="preserve">ანაზღაურებული ზარალები </t>
  </si>
  <si>
    <t>გამომუშავებული პრემია ბრუტო</t>
  </si>
  <si>
    <t>გამომუშავებული პრემია ნეტო</t>
  </si>
  <si>
    <t>საერთო მონაცემები საანგარიშო პერიოდის განმავლობაში გაწეული პირდაპირი დაზღვევის საქმიანობის შესახებ</t>
  </si>
  <si>
    <t>საერთო მონაცემები საანგარიშო პერიოდის განმავლობაში გადაზღვევით მიღებული რისკების შესახებ</t>
  </si>
  <si>
    <t xml:space="preserve">მზღვეველი: </t>
  </si>
  <si>
    <t xml:space="preserve"> ფინანსური მდგომარეობის ანგარიშგება  (საბალანსო უწყისი)</t>
  </si>
  <si>
    <t>ლარებში</t>
  </si>
  <si>
    <t>სტრიქონის კოდი</t>
  </si>
  <si>
    <t>N</t>
  </si>
  <si>
    <t>საანგარიშო პერიოდი</t>
  </si>
  <si>
    <t>აქტივები</t>
  </si>
  <si>
    <t>00010</t>
  </si>
  <si>
    <t>00020</t>
  </si>
  <si>
    <t xml:space="preserve"> - მოთხოვნები საკრედიტო დაწესებულებების მიმართ</t>
  </si>
  <si>
    <t>00030</t>
  </si>
  <si>
    <t xml:space="preserve"> - გასაყიდად არსებული ფინანსური აქტივები</t>
  </si>
  <si>
    <t>00040</t>
  </si>
  <si>
    <t xml:space="preserve"> - დაფარვის ვადამდე მფლობელობაში არსებული ფინანსური აქტივები</t>
  </si>
  <si>
    <t>00050</t>
  </si>
  <si>
    <t xml:space="preserve"> - რეალური ღირებულებით აღრიცხული ფინანსური აქტივები, მოგებაში ან ზარალში ასახვით</t>
  </si>
  <si>
    <t>00060</t>
  </si>
  <si>
    <t xml:space="preserve"> - სადაზღვევო მოთხოვნები, წმინდა</t>
  </si>
  <si>
    <t>00070</t>
  </si>
  <si>
    <t xml:space="preserve"> - გადაზღვევის მოთხოვნები, წმინდა</t>
  </si>
  <si>
    <t>00080</t>
  </si>
  <si>
    <t xml:space="preserve"> - მოთხოვნები გადარჩენილი ქონებიდან</t>
  </si>
  <si>
    <t>00090</t>
  </si>
  <si>
    <t xml:space="preserve"> - გაცემული სესხები, წმინდა</t>
  </si>
  <si>
    <t>00100</t>
  </si>
  <si>
    <t xml:space="preserve"> - ინვესტიციები მეკავშირე კომპანიებში</t>
  </si>
  <si>
    <t>00110</t>
  </si>
  <si>
    <t xml:space="preserve"> - ინვესტიციები შვილობილ კომპანიებში</t>
  </si>
  <si>
    <t>00120</t>
  </si>
  <si>
    <t xml:space="preserve"> - გადამზღვევლის წილი სადაზღვევო რეზერვებში</t>
  </si>
  <si>
    <t>00130</t>
  </si>
  <si>
    <t xml:space="preserve"> - გადავადებული საკომისიო ხარჯი</t>
  </si>
  <si>
    <t>00140</t>
  </si>
  <si>
    <t xml:space="preserve"> - ძირითადი საშუალებები, წმინდა</t>
  </si>
  <si>
    <t>00150</t>
  </si>
  <si>
    <t xml:space="preserve"> - საინვესტიციო ქონება</t>
  </si>
  <si>
    <t>00160</t>
  </si>
  <si>
    <t xml:space="preserve"> - გუდვილი და სხვა არამატერიალური აქტივები, წმინდა</t>
  </si>
  <si>
    <t>00170</t>
  </si>
  <si>
    <t xml:space="preserve"> - გადავადებული საგადასახადო აქტივი</t>
  </si>
  <si>
    <t>00180</t>
  </si>
  <si>
    <t xml:space="preserve"> - სხვა აქტივები</t>
  </si>
  <si>
    <t>00190</t>
  </si>
  <si>
    <t xml:space="preserve">სულ აქტივები: </t>
  </si>
  <si>
    <t>ვალდებულებები</t>
  </si>
  <si>
    <t>00200</t>
  </si>
  <si>
    <t xml:space="preserve"> - სადაზღვევო რეზერვები, ბრუტო</t>
  </si>
  <si>
    <t>00210</t>
  </si>
  <si>
    <t xml:space="preserve"> - სხვა სადაზღვევო ვალდებულებები</t>
  </si>
  <si>
    <t>00220</t>
  </si>
  <si>
    <t xml:space="preserve"> - ვალდებულებები რეგრესიდან და გადარჩენილი ქონებიდან</t>
  </si>
  <si>
    <t>00230</t>
  </si>
  <si>
    <t xml:space="preserve"> - ფინანსური ვალდებულებები </t>
  </si>
  <si>
    <t>00240</t>
  </si>
  <si>
    <t xml:space="preserve"> - საპენსიო ვალდებულებები</t>
  </si>
  <si>
    <t>00250</t>
  </si>
  <si>
    <t xml:space="preserve"> - ვალდებულებები მეკავშირე კომპანიებთან</t>
  </si>
  <si>
    <t>00260</t>
  </si>
  <si>
    <t xml:space="preserve"> - ვალდებულებები შვილობილ კომპანიებთან</t>
  </si>
  <si>
    <t>00270</t>
  </si>
  <si>
    <t xml:space="preserve"> - გადავადებული საკომისიო შემოსავალი</t>
  </si>
  <si>
    <t>00280</t>
  </si>
  <si>
    <t xml:space="preserve"> - გადავადებული საგადასახადო ვალდებულება</t>
  </si>
  <si>
    <t>00290</t>
  </si>
  <si>
    <t xml:space="preserve"> - სხვა ვალდებულებები</t>
  </si>
  <si>
    <t>00300</t>
  </si>
  <si>
    <t>სულ ვალდებულებები:</t>
  </si>
  <si>
    <t>კაპიტალი</t>
  </si>
  <si>
    <t>00310</t>
  </si>
  <si>
    <t xml:space="preserve"> - სააქციო კაპიტალი/კაპიტალი შპს-ში</t>
  </si>
  <si>
    <t>00320</t>
  </si>
  <si>
    <t xml:space="preserve"> - საემისიო კაპიტალი</t>
  </si>
  <si>
    <t>00330</t>
  </si>
  <si>
    <t xml:space="preserve"> - გამოსყიდული აქციები</t>
  </si>
  <si>
    <t>00340</t>
  </si>
  <si>
    <t xml:space="preserve"> - აკუმულირებული მოგება/(ზარალი)</t>
  </si>
  <si>
    <t>00350</t>
  </si>
  <si>
    <t xml:space="preserve"> - პერიოდის წმინდა მოგება/(ზარალი)</t>
  </si>
  <si>
    <t>00360</t>
  </si>
  <si>
    <t xml:space="preserve"> - სხვა რეზერვები</t>
  </si>
  <si>
    <t>00370</t>
  </si>
  <si>
    <t>სულ კაპიტალი:</t>
  </si>
  <si>
    <t>00380</t>
  </si>
  <si>
    <t>სულ ვალდებულებები და კაპიტალი:</t>
  </si>
  <si>
    <t>სრული შემოსავლის ანგარიშგება (მოგება-ზარალის უწყისი)</t>
  </si>
  <si>
    <t>I. სადაზღვევო საქმიანობა (არასიცოცხლე)</t>
  </si>
  <si>
    <t xml:space="preserve"> - მოზიდული პრემია, ბრუტო</t>
  </si>
  <si>
    <t xml:space="preserve"> - გადაზღვევის პრემია</t>
  </si>
  <si>
    <t xml:space="preserve"> - ცვლილება გამოუმუშავებელი პრემიის რეზერვში, ბრუტო</t>
  </si>
  <si>
    <t xml:space="preserve"> - ცვლილება გამოუმუშავებელი პრემიის რეზერვში, გადამზღვევლის წილი</t>
  </si>
  <si>
    <t xml:space="preserve"> - გამომუშავებული პრემია (ნეტო)/სადაზღვევო შემოსავალი   (1-2-3+4)</t>
  </si>
  <si>
    <t xml:space="preserve"> - ანაზღაურებული ზარალები</t>
  </si>
  <si>
    <t xml:space="preserve"> - გადამზღვევლის წილი ანაზღაურებულ ზარალებში</t>
  </si>
  <si>
    <t xml:space="preserve"> - ცვლილება ზარალების რეზერვში, ბრუტო</t>
  </si>
  <si>
    <t xml:space="preserve"> - ცვლილება ზარალების რეზერვში, გადამზღვევლის წილი</t>
  </si>
  <si>
    <t xml:space="preserve"> - შემოსავალი რეგრესიდან და გადარჩენილი ქონებიდან, ნეტო</t>
  </si>
  <si>
    <t xml:space="preserve"> - სადაზღვევო/დამდგარი ზარალები, ნეტო   (6-7+8-9-10)</t>
  </si>
  <si>
    <t xml:space="preserve"> - დარიცხული ბონუსები</t>
  </si>
  <si>
    <t xml:space="preserve"> - საკომისიო შემოსავალი (ხარჯი), წმინდა</t>
  </si>
  <si>
    <t>სადაზღვევო მოგება (ზარალი), წმინდა   (5-11-12+13)</t>
  </si>
  <si>
    <t>II. სადაზღვევო საქმიანობა (სიცოცხლე)</t>
  </si>
  <si>
    <t xml:space="preserve"> - გამომუშავებული პრემია (ნეტო)/სადაზღვევო შემოსავალი (15-16-17+18)</t>
  </si>
  <si>
    <t xml:space="preserve"> -  გადამზღვევლის წილი ანაზღაურებულ ზარალებში</t>
  </si>
  <si>
    <t xml:space="preserve"> - შემოსავალი რეგრესიდან (სიცოცხლის)</t>
  </si>
  <si>
    <t xml:space="preserve"> - სადაზღვევო/დამდგარი ზარალები, ნეტო   (20-21+22-23-24)</t>
  </si>
  <si>
    <t xml:space="preserve"> - ცვლილება სიცოცხლის დაზღვევის რეზერვში, ბრუტო</t>
  </si>
  <si>
    <t xml:space="preserve"> - ცვლილება სიცოცხლის დაზღვევის რეზერვში, გადამზღვევლის წილი</t>
  </si>
  <si>
    <t xml:space="preserve"> - ცვლილება სიცოცხლის რეზერვში, ნეტო   (26-27)</t>
  </si>
  <si>
    <t xml:space="preserve"> - დარიცხული ბონუსები (სიცოცხლის)</t>
  </si>
  <si>
    <t>სადაზღვევო მოგება (ზარალი), წმინდა   (19-25+28-29+30)</t>
  </si>
  <si>
    <t>სადაზღვევო მოგება (ზარალი), წმინდა (14+31)</t>
  </si>
  <si>
    <t>III. საპენსიო საქმიანობა</t>
  </si>
  <si>
    <t xml:space="preserve"> - საპენსიო შემოსავალი:</t>
  </si>
  <si>
    <t xml:space="preserve"> - საპენსიო ხარჯები:</t>
  </si>
  <si>
    <t xml:space="preserve"> საპენსიო სქემის საინვესტიციო საქმიანობიდან წარმოშობილი ზარალი</t>
  </si>
  <si>
    <t>შედეგი საპენსიო საქმიანობიდან, წმინდა   (33-34–35)</t>
  </si>
  <si>
    <t>IV. შემოსავალი ინვესტიციებიდან</t>
  </si>
  <si>
    <t xml:space="preserve"> - საკრედიტო დაწესებულებებში განთავსებული დეპოზიტები</t>
  </si>
  <si>
    <t xml:space="preserve"> - ფინანსური აქტივები: - გასაყიდად არსებული</t>
  </si>
  <si>
    <t>00390</t>
  </si>
  <si>
    <t xml:space="preserve"> - ფინანსური აქტივები: - დაფარვის ვადამდე მფლობელობაში არსებული</t>
  </si>
  <si>
    <t>00400</t>
  </si>
  <si>
    <t xml:space="preserve"> - ფინანსური აქტივები: - რეალური ღირებულებით ასახული მოგებაში ან ზარალში ასახვით</t>
  </si>
  <si>
    <t>00410</t>
  </si>
  <si>
    <t>00420</t>
  </si>
  <si>
    <t>00430</t>
  </si>
  <si>
    <t>00440</t>
  </si>
  <si>
    <t xml:space="preserve"> - გაცემული სესხები</t>
  </si>
  <si>
    <t>00450</t>
  </si>
  <si>
    <t xml:space="preserve"> - სხვა ინვესტიციები</t>
  </si>
  <si>
    <t>00460</t>
  </si>
  <si>
    <t>შემოსავალი ინვესტიციებიდან   (37+38+39+40+41+42+43+44+45)</t>
  </si>
  <si>
    <t>V. სხვა ხარჯები და შემოსავლები</t>
  </si>
  <si>
    <t>00470</t>
  </si>
  <si>
    <t xml:space="preserve"> - ხელფასის ხარჯი და სხვა გაცემები</t>
  </si>
  <si>
    <t>00480</t>
  </si>
  <si>
    <t xml:space="preserve"> - ადმინისტრაციული ხარჯები</t>
  </si>
  <si>
    <t>00490</t>
  </si>
  <si>
    <t xml:space="preserve"> - გადასახადები</t>
  </si>
  <si>
    <t>00500</t>
  </si>
  <si>
    <t xml:space="preserve"> - ცვეთის, ამორტიზაციის და გაუფასურების ხარჯი</t>
  </si>
  <si>
    <t>00510</t>
  </si>
  <si>
    <t xml:space="preserve"> - ფინანსური ხარჯი</t>
  </si>
  <si>
    <t>00520</t>
  </si>
  <si>
    <t xml:space="preserve"> - ნეგატიური გუდვილი</t>
  </si>
  <si>
    <t>00530</t>
  </si>
  <si>
    <t xml:space="preserve"> - სხვა  შემოსავალი (ხარჯი), წმინდა</t>
  </si>
  <si>
    <t>00540</t>
  </si>
  <si>
    <t xml:space="preserve"> - მოგება (ზარალი) დაბეგვრამდე (32+36+46-47-48-49-50-51-52+53)</t>
  </si>
  <si>
    <t>00550</t>
  </si>
  <si>
    <t xml:space="preserve"> - მოგების გადასახადი</t>
  </si>
  <si>
    <t>00560</t>
  </si>
  <si>
    <t>პერიოდის წმინდა მოგება (ზარალი)   (54-55)</t>
  </si>
  <si>
    <t>ფორმა N1</t>
  </si>
  <si>
    <t xml:space="preserve"> ფორმა N2</t>
  </si>
  <si>
    <t>საანგარიშო პერიოდში დაზღვეული სატრანსპორტო საშუალებათა რაოდენობა</t>
  </si>
  <si>
    <t xml:space="preserve"> - ფულადი სახსრები და მათი ეკვივალენტები</t>
  </si>
  <si>
    <t>საანგარიშო პერიოდის განმავლობაში პირდაპირი დაზღვევის საქმიანობისა და გადაზღვევის(მიღებული) საერთო მონაცემები</t>
  </si>
  <si>
    <t>ფორმა N3</t>
  </si>
  <si>
    <r>
      <t>ქონების დაზღვევა (გარდა პპ.</t>
    </r>
    <r>
      <rPr>
        <b/>
        <sz val="10"/>
        <rFont val="Calibri"/>
        <family val="2"/>
        <scheme val="minor"/>
      </rPr>
      <t xml:space="preserve"> (5), (7), (8), (10), და (12)</t>
    </r>
    <r>
      <rPr>
        <b/>
        <sz val="9"/>
        <rFont val="Calibri"/>
        <family val="2"/>
        <scheme val="minor"/>
      </rPr>
      <t>-ში ჩამოთვლილი ქონებისა):</t>
    </r>
  </si>
  <si>
    <r>
      <t xml:space="preserve">სამოქალაქო პასუხისმგებლობის დაზღვევა (გარდა პპ. </t>
    </r>
    <r>
      <rPr>
        <b/>
        <sz val="10"/>
        <rFont val="Calibri"/>
        <family val="2"/>
        <scheme val="minor"/>
      </rPr>
      <t>(6), (9), (11</t>
    </r>
    <r>
      <rPr>
        <b/>
        <sz val="9"/>
        <rFont val="Calibri"/>
        <family val="2"/>
        <scheme val="minor"/>
      </rPr>
      <t xml:space="preserve">) სახეობებში ჩამოთვლილი პასუხისმგებლობისა): </t>
    </r>
  </si>
  <si>
    <t>მზღვეველი: სს "თიბისი დაზღვევა"</t>
  </si>
  <si>
    <t>სს "თიბისი დაზღვევა"</t>
  </si>
  <si>
    <t>ანგარიშგების თარიღი: 30 ივნისი, 2019</t>
  </si>
  <si>
    <t>ანგარიშგების პერიოდი: 01/01/2019-30/06/2019</t>
  </si>
  <si>
    <t>საანგარიშო პერიოდი: 01/01/2019-30/06/2019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</si>
</sst>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2">
    <numFmt numFmtId="41" formatCode="_(* #,##0_);_(* \(#,##0\);_(* &quot;-&quot;_);_(@_)"/>
    <numFmt numFmtId="43" formatCode="_(* #,##0.00_);_(* \(#,##0.00\);_(* &quot;-&quot;??_);_(@_)"/>
    <numFmt numFmtId="164" formatCode="&quot;$&quot;#,##0_);\(&quot;$&quot;#,##0\)"/>
    <numFmt numFmtId="165" formatCode="_(&quot;$&quot;* #,##0_);_(&quot;$&quot;* \(#,##0\);_(&quot;$&quot;* &quot;-&quot;_);_(@_)"/>
    <numFmt numFmtId="166" formatCode="_-* #,##0.00_-;\-* #,##0.00_-;_-* &quot;-&quot;??_-;_-@_-"/>
    <numFmt numFmtId="167" formatCode="_(* #,##0_);_(* \(#,##0\);_(* &quot;-&quot;??_);_(@_)"/>
    <numFmt numFmtId="168" formatCode="_-* #,##0.00\ _L_a_r_i_-;\-* #,##0.00\ _L_a_r_i_-;_-* &quot;-&quot;??\ _L_a_r_i_-;_-@_-"/>
    <numFmt numFmtId="169" formatCode="0.0%"/>
    <numFmt numFmtId="170" formatCode="&quot;$&quot;#,##0.0000_);\(&quot;$&quot;#,##0.0000\)"/>
    <numFmt numFmtId="171" formatCode="#,##0_)_%;\(#,##0\)_%;"/>
    <numFmt numFmtId="172" formatCode="_._.* #,##0.0_)_%;_._.* \(#,##0.0\)_%"/>
    <numFmt numFmtId="173" formatCode="#,##0.0_)_%;\(#,##0.0\)_%;\ \ .0_)_%"/>
    <numFmt numFmtId="174" formatCode="_._.* #,##0.00_)_%;_._.* \(#,##0.00\)_%"/>
    <numFmt numFmtId="175" formatCode="#,##0.00_)_%;\(#,##0.00\)_%;\ \ .00_)_%"/>
    <numFmt numFmtId="176" formatCode="_._.* #,##0.000_)_%;_._.* \(#,##0.000\)_%"/>
    <numFmt numFmtId="177" formatCode="#,##0.000_)_%;\(#,##0.000\)_%;\ \ .000_)_%"/>
    <numFmt numFmtId="178" formatCode="_-* #,##0.00\ _л_в_-;\-* #,##0.00\ _л_в_-;_-* &quot;-&quot;??\ _л_в_-;_-@_-"/>
    <numFmt numFmtId="179" formatCode="#,##0.00000"/>
    <numFmt numFmtId="180" formatCode="000"/>
    <numFmt numFmtId="181" formatCode="_._.* \(#,##0\)_%;_._.* #,##0_)_%;_._.* 0_)_%;_._.@_)_%"/>
    <numFmt numFmtId="182" formatCode="_._.&quot;$&quot;* \(#,##0\)_%;_._.&quot;$&quot;* #,##0_)_%;_._.&quot;$&quot;* 0_)_%;_._.@_)_%"/>
    <numFmt numFmtId="183" formatCode="* \(#,##0\);* #,##0_);&quot;-&quot;??_);@"/>
    <numFmt numFmtId="184" formatCode="&quot;$&quot;* #,##0_)_%;&quot;$&quot;* \(#,##0\)_%;&quot;$&quot;* &quot;-&quot;??_)_%;@_)_%"/>
    <numFmt numFmtId="185" formatCode="_._.&quot;$&quot;* #,##0.0_)_%;_._.&quot;$&quot;* \(#,##0.0\)_%"/>
    <numFmt numFmtId="186" formatCode="&quot;$&quot;* #,##0.0_)_%;&quot;$&quot;* \(#,##0.0\)_%;&quot;$&quot;* \ .0_)_%"/>
    <numFmt numFmtId="187" formatCode="_._.&quot;$&quot;* #,##0.00_)_%;_._.&quot;$&quot;* \(#,##0.00\)_%"/>
    <numFmt numFmtId="188" formatCode="&quot;$&quot;* #,##0.00_)_%;&quot;$&quot;* \(#,##0.00\)_%;&quot;$&quot;* \ .00_)_%"/>
    <numFmt numFmtId="189" formatCode="_._.&quot;$&quot;* #,##0.000_)_%;_._.&quot;$&quot;* \(#,##0.000\)_%"/>
    <numFmt numFmtId="190" formatCode="&quot;$&quot;* #,##0.000_)_%;&quot;$&quot;* \(#,##0.000\)_%;&quot;$&quot;* \ .000_)_%"/>
    <numFmt numFmtId="191" formatCode="mmmm\ d\,\ yyyy"/>
    <numFmt numFmtId="192" formatCode="* #,##0_);* \(#,##0\);&quot;-&quot;??_);@"/>
    <numFmt numFmtId="193" formatCode="_-* #,##0.00\ _z_ł_-;\-* #,##0.00\ _z_ł_-;_-* &quot;-&quot;??\ _z_ł_-;_-@_-"/>
    <numFmt numFmtId="194" formatCode="_-* #,##0.00\ [$€-1]_-;\-* #,##0.00\ [$€-1]_-;_-* &quot;-&quot;??\ [$€-1]_-"/>
    <numFmt numFmtId="195" formatCode="0.000000"/>
    <numFmt numFmtId="196" formatCode="0.0;\(0.0\)"/>
    <numFmt numFmtId="197" formatCode="#,##0.0_);\(#,##0.0\)"/>
    <numFmt numFmtId="198" formatCode="0.00\ %"/>
    <numFmt numFmtId="199" formatCode="_(&quot;MT&quot;* #,##0.00_);\(&quot;MT&quot;* #,##0.00\)"/>
    <numFmt numFmtId="200" formatCode="General_)"/>
    <numFmt numFmtId="201" formatCode="###0;[Red]\(###0\)"/>
    <numFmt numFmtId="202" formatCode="0.00_)"/>
    <numFmt numFmtId="203" formatCode="0_)"/>
    <numFmt numFmtId="204" formatCode="_(* #,##0_);\(* #,##0\)"/>
    <numFmt numFmtId="205" formatCode="0_)%;\(0\)%"/>
    <numFmt numFmtId="206" formatCode="_._._(* 0_)%;_._.* \(0\)%"/>
    <numFmt numFmtId="207" formatCode="_(0_)%;\(0\)%"/>
    <numFmt numFmtId="208" formatCode="0%_);\(0%\)"/>
    <numFmt numFmtId="209" formatCode="_(0.0_)%;\(0.0\)%"/>
    <numFmt numFmtId="210" formatCode="_._._(* 0.0_)%;_._.* \(0.0\)%"/>
    <numFmt numFmtId="211" formatCode="_(0.00_)%;\(0.00\)%"/>
    <numFmt numFmtId="212" formatCode="_._._(* 0.00_)%;_._.* \(0.00\)%"/>
    <numFmt numFmtId="213" formatCode="_(0.000_)%;\(0.000\)%"/>
    <numFmt numFmtId="214" formatCode="_._._(* 0.000_)%;_._.* \(0.000\)%"/>
    <numFmt numFmtId="215" formatCode="mm/dd/yy"/>
    <numFmt numFmtId="216" formatCode="#,##0;\(#,##0\)"/>
    <numFmt numFmtId="217" formatCode="_-* #,##0&quot;р.&quot;_-;\-* #,##0&quot;р.&quot;_-;_-* &quot;-&quot;&quot;р.&quot;_-;_-@_-"/>
    <numFmt numFmtId="218" formatCode="_-* #,##0.00&quot;р.&quot;_-;\-* #,##0.00&quot;р.&quot;_-;_-* &quot;-&quot;??&quot;р.&quot;_-;_-@_-"/>
    <numFmt numFmtId="219" formatCode="_-* #,##0\ _р_._-;\-* #,##0\ _р_._-;_-* &quot;-&quot;\ _р_._-;_-@_-"/>
    <numFmt numFmtId="220" formatCode="_-* #,##0.00\ _р_._-;\-* #,##0.00\ _р_._-;_-* &quot;-&quot;??\ _р_._-;_-@_-"/>
    <numFmt numFmtId="221" formatCode="_-* #,##0_р_._-;\-* #,##0_р_._-;_-* &quot;-&quot;_р_._-;_-@_-"/>
    <numFmt numFmtId="222" formatCode="_-* #,##0.00_р_._-;\-* #,##0.00_р_._-;_-* &quot;-&quot;??_р_._-;_-@_-"/>
    <numFmt numFmtId="223" formatCode="_-* #,##0.00\ _К_р_б_._-;\-* #,##0.00\ _К_р_б_._-;_-* &quot;-&quot;??\ _К_р_б_._-;_-@_-"/>
  </numFmts>
  <fonts count="119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Sylfaen"/>
      <family val="1"/>
    </font>
    <font>
      <b/>
      <sz val="10"/>
      <name val="Sylfaen"/>
      <family val="1"/>
    </font>
    <font>
      <b/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177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177"/>
    </font>
    <font>
      <sz val="11"/>
      <color indexed="9"/>
      <name val="Calibri"/>
      <family val="2"/>
      <charset val="177"/>
    </font>
    <font>
      <sz val="11"/>
      <color indexed="9"/>
      <name val="Calibri"/>
      <family val="2"/>
      <charset val="204"/>
    </font>
    <font>
      <sz val="10"/>
      <color indexed="9"/>
      <name val="Arial"/>
      <family val="2"/>
      <charset val="177"/>
    </font>
    <font>
      <sz val="8"/>
      <name val="Times New Roman"/>
      <family val="1"/>
    </font>
    <font>
      <sz val="11"/>
      <color indexed="20"/>
      <name val="Calibri"/>
      <family val="2"/>
      <charset val="177"/>
    </font>
    <font>
      <b/>
      <sz val="11"/>
      <color indexed="52"/>
      <name val="Calibri"/>
      <family val="2"/>
      <charset val="177"/>
    </font>
    <font>
      <b/>
      <sz val="11"/>
      <name val="Arial"/>
      <family val="2"/>
    </font>
    <font>
      <b/>
      <sz val="11"/>
      <color indexed="9"/>
      <name val="Calibri"/>
      <family val="2"/>
      <charset val="177"/>
    </font>
    <font>
      <b/>
      <sz val="8"/>
      <name val="Arial"/>
      <family val="2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0"/>
      <name val="Arial Cyr"/>
      <charset val="204"/>
    </font>
    <font>
      <sz val="11"/>
      <color indexed="8"/>
      <name val="Calibri"/>
      <family val="2"/>
      <charset val="1"/>
    </font>
    <font>
      <sz val="12"/>
      <name val="Times New Roman"/>
      <family val="1"/>
    </font>
    <font>
      <b/>
      <sz val="10"/>
      <color indexed="8"/>
      <name val="Helv"/>
    </font>
    <font>
      <b/>
      <sz val="16"/>
      <name val="Times New Roman"/>
      <family val="1"/>
    </font>
    <font>
      <sz val="10"/>
      <name val="MS Serif"/>
      <family val="1"/>
    </font>
    <font>
      <sz val="10"/>
      <name val="Courier"/>
      <family val="3"/>
    </font>
    <font>
      <sz val="11"/>
      <color indexed="12"/>
      <name val="Times New Roman"/>
      <family val="1"/>
    </font>
    <font>
      <sz val="10"/>
      <name val="Times New Roman"/>
      <family val="1"/>
    </font>
    <font>
      <sz val="10"/>
      <name val="David"/>
      <family val="2"/>
      <charset val="177"/>
    </font>
    <font>
      <sz val="10"/>
      <name val="Arial CE"/>
      <charset val="238"/>
    </font>
    <font>
      <b/>
      <sz val="11"/>
      <color indexed="8"/>
      <name val="Calibri"/>
      <family val="2"/>
      <charset val="204"/>
    </font>
    <font>
      <sz val="10"/>
      <color indexed="16"/>
      <name val="MS Serif"/>
      <family val="1"/>
    </font>
    <font>
      <sz val="10"/>
      <name val="Book Antiqua"/>
      <family val="1"/>
    </font>
    <font>
      <sz val="10"/>
      <name val="Times New Roman"/>
      <family val="1"/>
      <charset val="204"/>
    </font>
    <font>
      <i/>
      <sz val="11"/>
      <color indexed="23"/>
      <name val="Calibri"/>
      <family val="2"/>
      <charset val="177"/>
    </font>
    <font>
      <sz val="11"/>
      <color indexed="17"/>
      <name val="Calibri"/>
      <family val="2"/>
      <charset val="177"/>
    </font>
    <font>
      <sz val="8"/>
      <name val="Arial"/>
      <family val="2"/>
      <charset val="177"/>
    </font>
    <font>
      <b/>
      <sz val="12"/>
      <name val="Arial"/>
      <family val="2"/>
      <charset val="177"/>
    </font>
    <font>
      <b/>
      <sz val="15"/>
      <color indexed="56"/>
      <name val="Calibri"/>
      <family val="2"/>
      <charset val="177"/>
    </font>
    <font>
      <b/>
      <sz val="13"/>
      <color indexed="56"/>
      <name val="Calibri"/>
      <family val="2"/>
      <charset val="177"/>
    </font>
    <font>
      <b/>
      <sz val="11"/>
      <color indexed="56"/>
      <name val="Calibri"/>
      <family val="2"/>
      <charset val="177"/>
    </font>
    <font>
      <u/>
      <sz val="10"/>
      <color indexed="12"/>
      <name val="Arial CE"/>
      <charset val="177"/>
    </font>
    <font>
      <sz val="11"/>
      <name val="Times New Roman"/>
      <family val="1"/>
      <charset val="204"/>
    </font>
    <font>
      <sz val="11"/>
      <color indexed="62"/>
      <name val="Calibri"/>
      <family val="2"/>
      <charset val="177"/>
    </font>
    <font>
      <sz val="12"/>
      <name val="Helv"/>
      <charset val="177"/>
    </font>
    <font>
      <sz val="10"/>
      <color indexed="8"/>
      <name val="Helv"/>
    </font>
    <font>
      <sz val="11"/>
      <color indexed="52"/>
      <name val="Calibri"/>
      <family val="2"/>
      <charset val="177"/>
    </font>
    <font>
      <sz val="12"/>
      <color indexed="9"/>
      <name val="Helv"/>
      <charset val="177"/>
    </font>
    <font>
      <sz val="10"/>
      <name val="Geneva"/>
      <family val="2"/>
    </font>
    <font>
      <sz val="11"/>
      <color indexed="60"/>
      <name val="Calibri"/>
      <family val="2"/>
      <charset val="177"/>
    </font>
    <font>
      <sz val="10"/>
      <name val="Arial CE"/>
      <charset val="177"/>
    </font>
    <font>
      <b/>
      <i/>
      <sz val="16"/>
      <name val="Helv"/>
      <charset val="177"/>
    </font>
    <font>
      <sz val="12"/>
      <name val="Arial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  <charset val="177"/>
    </font>
    <font>
      <sz val="10"/>
      <name val="MS Sans Serif"/>
      <family val="2"/>
    </font>
    <font>
      <sz val="10"/>
      <name val="Tms Rmn"/>
      <family val="2"/>
    </font>
    <font>
      <b/>
      <sz val="10"/>
      <name val="MS Sans Serif"/>
      <family val="2"/>
    </font>
    <font>
      <b/>
      <sz val="12"/>
      <color indexed="8"/>
      <name val="Helv"/>
    </font>
    <font>
      <b/>
      <sz val="14"/>
      <color indexed="8"/>
      <name val="Helv"/>
    </font>
    <font>
      <sz val="8"/>
      <name val="Helv"/>
      <charset val="177"/>
    </font>
    <font>
      <b/>
      <sz val="18"/>
      <color indexed="62"/>
      <name val="Cambria"/>
      <family val="2"/>
      <charset val="204"/>
    </font>
    <font>
      <u/>
      <sz val="10"/>
      <color indexed="36"/>
      <name val="Arial CE"/>
      <charset val="177"/>
    </font>
    <font>
      <sz val="10"/>
      <name val="Helv"/>
      <charset val="204"/>
    </font>
    <font>
      <b/>
      <sz val="8"/>
      <color indexed="8"/>
      <name val="Helv"/>
      <charset val="177"/>
    </font>
    <font>
      <sz val="12"/>
      <name val="Arial"/>
      <family val="2"/>
      <charset val="204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177"/>
    </font>
    <font>
      <b/>
      <sz val="11"/>
      <color indexed="8"/>
      <name val="Calibri"/>
      <family val="2"/>
      <charset val="177"/>
    </font>
    <font>
      <sz val="11"/>
      <color indexed="10"/>
      <name val="Calibri"/>
      <family val="2"/>
      <charset val="177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u/>
      <sz val="10"/>
      <color indexed="36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0"/>
      <name val="UkrainianAntiqua"/>
      <charset val="204"/>
    </font>
    <font>
      <sz val="11"/>
      <color indexed="17"/>
      <name val="Calibri"/>
      <family val="2"/>
      <charset val="204"/>
    </font>
    <font>
      <b/>
      <sz val="10"/>
      <color indexed="10"/>
      <name val="Arial"/>
      <family val="2"/>
      <charset val="177"/>
    </font>
    <font>
      <sz val="10"/>
      <color indexed="17"/>
      <name val="Arial"/>
      <family val="2"/>
      <charset val="177"/>
    </font>
    <font>
      <sz val="10"/>
      <color indexed="10"/>
      <name val="Arial"/>
      <family val="2"/>
      <charset val="177"/>
    </font>
    <font>
      <i/>
      <sz val="10"/>
      <color indexed="23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sz val="10"/>
      <color indexed="19"/>
      <name val="Arial"/>
      <family val="2"/>
      <charset val="177"/>
    </font>
    <font>
      <b/>
      <sz val="10"/>
      <color indexed="8"/>
      <name val="Arial"/>
      <family val="2"/>
      <charset val="177"/>
    </font>
    <font>
      <b/>
      <sz val="10"/>
      <color indexed="63"/>
      <name val="Arial"/>
      <family val="2"/>
      <charset val="177"/>
    </font>
    <font>
      <sz val="10"/>
      <color indexed="62"/>
      <name val="Arial"/>
      <family val="2"/>
      <charset val="177"/>
    </font>
    <font>
      <sz val="10"/>
      <color indexed="20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2"/>
      <name val="Sylfaen"/>
      <family val="1"/>
    </font>
    <font>
      <b/>
      <i/>
      <sz val="10"/>
      <name val="Sylfaen"/>
      <family val="1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i/>
      <sz val="10"/>
      <name val="Sylfaen"/>
      <family val="1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rgb="FFC00000"/>
      <name val="Sylfaen"/>
      <family val="1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10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lightUp">
        <fgColor indexed="2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</fills>
  <borders count="9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705">
    <xf numFmtId="0" fontId="0" fillId="0" borderId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14" fillId="14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5" fillId="6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3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4" fillId="25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7" borderId="0" applyNumberFormat="0" applyBorder="0" applyAlignment="0" applyProtection="0"/>
    <xf numFmtId="0" fontId="14" fillId="24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1" fillId="20" borderId="0" applyNumberFormat="0" applyBorder="0" applyAlignment="0" applyProtection="0"/>
    <xf numFmtId="0" fontId="11" fillId="24" borderId="0" applyNumberFormat="0" applyBorder="0" applyAlignment="0" applyProtection="0"/>
    <xf numFmtId="0" fontId="14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11" fillId="28" borderId="0" applyNumberFormat="0" applyBorder="0" applyAlignment="0" applyProtection="0"/>
    <xf numFmtId="0" fontId="11" fillId="20" borderId="0" applyNumberFormat="0" applyBorder="0" applyAlignment="0" applyProtection="0"/>
    <xf numFmtId="0" fontId="14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23" borderId="0" applyNumberFormat="0" applyBorder="0" applyAlignment="0" applyProtection="0"/>
    <xf numFmtId="0" fontId="11" fillId="29" borderId="0" applyNumberFormat="0" applyBorder="0" applyAlignment="0" applyProtection="0"/>
    <xf numFmtId="0" fontId="14" fillId="29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6" fillId="0" borderId="0">
      <alignment horizontal="center" wrapText="1"/>
      <protection locked="0"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0" fontId="1" fillId="0" borderId="0" applyFill="0" applyBorder="0" applyAlignment="0"/>
    <xf numFmtId="170" fontId="1" fillId="0" borderId="0" applyFill="0" applyBorder="0" applyAlignment="0"/>
    <xf numFmtId="170" fontId="1" fillId="0" borderId="0" applyFill="0" applyBorder="0" applyAlignment="0"/>
    <xf numFmtId="170" fontId="1" fillId="0" borderId="0" applyFill="0" applyBorder="0" applyAlignment="0"/>
    <xf numFmtId="170" fontId="1" fillId="0" borderId="0" applyFill="0" applyBorder="0" applyAlignment="0"/>
    <xf numFmtId="170" fontId="1" fillId="0" borderId="0" applyFill="0" applyBorder="0" applyAlignment="0"/>
    <xf numFmtId="170" fontId="1" fillId="0" borderId="0" applyFill="0" applyBorder="0" applyAlignment="0"/>
    <xf numFmtId="170" fontId="1" fillId="0" borderId="0" applyFill="0" applyBorder="0" applyAlignment="0"/>
    <xf numFmtId="0" fontId="18" fillId="30" borderId="1" applyNumberFormat="0" applyAlignment="0" applyProtection="0"/>
    <xf numFmtId="0" fontId="18" fillId="30" borderId="1" applyNumberFormat="0" applyAlignment="0" applyProtection="0"/>
    <xf numFmtId="0" fontId="19" fillId="0" borderId="0" applyFill="0" applyBorder="0" applyProtection="0">
      <alignment horizontal="center"/>
      <protection locked="0"/>
    </xf>
    <xf numFmtId="0" fontId="20" fillId="31" borderId="2" applyNumberFormat="0" applyAlignment="0" applyProtection="0"/>
    <xf numFmtId="0" fontId="20" fillId="31" borderId="2" applyNumberFormat="0" applyAlignment="0" applyProtection="0"/>
    <xf numFmtId="0" fontId="21" fillId="0" borderId="3">
      <alignment horizontal="center"/>
    </xf>
    <xf numFmtId="171" fontId="1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" fillId="0" borderId="0" applyFont="0" applyFill="0" applyBorder="0" applyAlignment="0" applyProtection="0"/>
    <xf numFmtId="176" fontId="23" fillId="0" borderId="0" applyFont="0" applyFill="0" applyBorder="0" applyAlignment="0" applyProtection="0"/>
    <xf numFmtId="177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78" fontId="24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9" fontId="1" fillId="0" borderId="0" applyFont="0" applyFill="0" applyBorder="0" applyAlignment="0" applyProtection="0"/>
    <xf numFmtId="170" fontId="24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7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8" fontId="26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109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80" fontId="27" fillId="32" borderId="0">
      <alignment horizontal="left"/>
    </xf>
    <xf numFmtId="0" fontId="28" fillId="0" borderId="0" applyNumberFormat="0" applyFill="0" applyBorder="0" applyAlignment="0" applyProtection="0"/>
    <xf numFmtId="0" fontId="29" fillId="0" borderId="0" applyNumberFormat="0" applyAlignment="0">
      <alignment horizontal="left"/>
    </xf>
    <xf numFmtId="0" fontId="30" fillId="0" borderId="0" applyNumberFormat="0" applyAlignment="0"/>
    <xf numFmtId="181" fontId="31" fillId="0" borderId="0" applyFill="0" applyBorder="0" applyProtection="0"/>
    <xf numFmtId="182" fontId="22" fillId="0" borderId="0" applyFont="0" applyFill="0" applyBorder="0" applyAlignment="0" applyProtection="0"/>
    <xf numFmtId="183" fontId="32" fillId="0" borderId="0" applyFill="0" applyBorder="0" applyProtection="0"/>
    <xf numFmtId="183" fontId="32" fillId="0" borderId="4" applyFill="0" applyProtection="0"/>
    <xf numFmtId="183" fontId="32" fillId="0" borderId="5" applyFill="0" applyProtection="0"/>
    <xf numFmtId="183" fontId="32" fillId="0" borderId="0" applyFill="0" applyBorder="0" applyProtection="0"/>
    <xf numFmtId="184" fontId="1" fillId="0" borderId="0" applyFont="0" applyFill="0" applyBorder="0" applyAlignment="0" applyProtection="0"/>
    <xf numFmtId="165" fontId="3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8" fillId="0" borderId="0" applyFont="0" applyFill="0" applyBorder="0" applyAlignment="0" applyProtection="0"/>
    <xf numFmtId="187" fontId="23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23" fillId="0" borderId="0" applyFont="0" applyFill="0" applyBorder="0" applyAlignment="0" applyProtection="0"/>
    <xf numFmtId="190" fontId="8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32" fillId="0" borderId="0" applyFill="0" applyBorder="0" applyProtection="0"/>
    <xf numFmtId="192" fontId="32" fillId="0" borderId="4" applyFill="0" applyProtection="0"/>
    <xf numFmtId="192" fontId="32" fillId="0" borderId="5" applyFill="0" applyProtection="0"/>
    <xf numFmtId="192" fontId="32" fillId="0" borderId="0" applyFill="0" applyBorder="0" applyProtection="0"/>
    <xf numFmtId="193" fontId="34" fillId="0" borderId="0" applyFont="0" applyFill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6" fillId="0" borderId="0" applyNumberFormat="0" applyAlignment="0">
      <alignment horizontal="left"/>
    </xf>
    <xf numFmtId="194" fontId="37" fillId="0" borderId="0" applyFont="0" applyFill="0" applyBorder="0" applyAlignment="0" applyProtection="0"/>
    <xf numFmtId="195" fontId="38" fillId="0" borderId="3" applyFill="0" applyBorder="0">
      <alignment horizontal="center" vertical="center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38" fontId="41" fillId="36" borderId="0" applyNumberFormat="0" applyBorder="0" applyAlignment="0" applyProtection="0"/>
    <xf numFmtId="0" fontId="42" fillId="0" borderId="6" applyNumberFormat="0" applyAlignment="0" applyProtection="0">
      <alignment horizontal="left" vertical="center"/>
    </xf>
    <xf numFmtId="0" fontId="42" fillId="0" borderId="7">
      <alignment horizontal="left" vertical="center"/>
    </xf>
    <xf numFmtId="14" fontId="5" fillId="37" borderId="8">
      <alignment horizontal="center" vertical="center" wrapText="1"/>
    </xf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4" fillId="0" borderId="10" applyNumberFormat="0" applyFill="0" applyAlignment="0" applyProtection="0"/>
    <xf numFmtId="0" fontId="44" fillId="0" borderId="10" applyNumberFormat="0" applyFill="0" applyAlignment="0" applyProtection="0"/>
    <xf numFmtId="0" fontId="45" fillId="0" borderId="11" applyNumberFormat="0" applyFill="0" applyAlignment="0" applyProtection="0"/>
    <xf numFmtId="0" fontId="45" fillId="0" borderId="11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9" fillId="0" borderId="0" applyFill="0" applyAlignment="0" applyProtection="0">
      <protection locked="0"/>
    </xf>
    <xf numFmtId="0" fontId="19" fillId="0" borderId="12" applyFill="0" applyAlignment="0" applyProtection="0">
      <protection locked="0"/>
    </xf>
    <xf numFmtId="0" fontId="46" fillId="0" borderId="0" applyNumberFormat="0" applyFill="0" applyBorder="0" applyAlignment="0" applyProtection="0">
      <alignment vertical="top"/>
      <protection locked="0"/>
    </xf>
    <xf numFmtId="196" fontId="47" fillId="0" borderId="0" applyFill="0" applyBorder="0">
      <alignment horizontal="center" vertical="center"/>
    </xf>
    <xf numFmtId="10" fontId="41" fillId="38" borderId="13" applyNumberFormat="0" applyBorder="0" applyAlignment="0" applyProtection="0"/>
    <xf numFmtId="0" fontId="48" fillId="7" borderId="1" applyNumberFormat="0" applyAlignment="0" applyProtection="0"/>
    <xf numFmtId="0" fontId="48" fillId="7" borderId="1" applyNumberFormat="0" applyAlignment="0" applyProtection="0"/>
    <xf numFmtId="197" fontId="49" fillId="39" borderId="0"/>
    <xf numFmtId="198" fontId="50" fillId="0" borderId="14">
      <alignment horizontal="center"/>
    </xf>
    <xf numFmtId="0" fontId="51" fillId="0" borderId="15" applyNumberFormat="0" applyFill="0" applyAlignment="0" applyProtection="0"/>
    <xf numFmtId="0" fontId="51" fillId="0" borderId="15" applyNumberFormat="0" applyFill="0" applyAlignment="0" applyProtection="0"/>
    <xf numFmtId="197" fontId="52" fillId="40" borderId="0"/>
    <xf numFmtId="14" fontId="50" fillId="0" borderId="14">
      <alignment horizontal="center"/>
    </xf>
    <xf numFmtId="199" fontId="50" fillId="0" borderId="14"/>
    <xf numFmtId="200" fontId="53" fillId="0" borderId="0" applyFont="0" applyFill="0" applyBorder="0" applyAlignment="0" applyProtection="0"/>
    <xf numFmtId="201" fontId="53" fillId="0" borderId="0" applyFont="0" applyFill="0" applyBorder="0" applyAlignment="0" applyProtection="0"/>
    <xf numFmtId="202" fontId="53" fillId="0" borderId="0" applyFont="0" applyFill="0" applyBorder="0" applyAlignment="0" applyProtection="0"/>
    <xf numFmtId="203" fontId="53" fillId="0" borderId="0" applyFont="0" applyFill="0" applyBorder="0" applyAlignment="0" applyProtection="0"/>
    <xf numFmtId="0" fontId="54" fillId="13" borderId="0" applyNumberFormat="0" applyBorder="0" applyAlignment="0" applyProtection="0"/>
    <xf numFmtId="0" fontId="54" fillId="13" borderId="0" applyNumberFormat="0" applyBorder="0" applyAlignment="0" applyProtection="0"/>
    <xf numFmtId="0" fontId="9" fillId="0" borderId="0"/>
    <xf numFmtId="0" fontId="55" fillId="0" borderId="0"/>
    <xf numFmtId="202" fontId="56" fillId="0" borderId="0"/>
    <xf numFmtId="0" fontId="10" fillId="0" borderId="0"/>
    <xf numFmtId="0" fontId="109" fillId="0" borderId="0"/>
    <xf numFmtId="0" fontId="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7" fillId="0" borderId="0"/>
    <xf numFmtId="0" fontId="7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09" fillId="0" borderId="0"/>
    <xf numFmtId="0" fontId="109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7" fillId="0" borderId="0"/>
    <xf numFmtId="0" fontId="6" fillId="0" borderId="0"/>
    <xf numFmtId="0" fontId="24" fillId="0" borderId="0"/>
    <xf numFmtId="0" fontId="7" fillId="0" borderId="0"/>
    <xf numFmtId="0" fontId="26" fillId="0" borderId="0"/>
    <xf numFmtId="0" fontId="1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26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7" fillId="0" borderId="0"/>
    <xf numFmtId="0" fontId="24" fillId="0" borderId="0"/>
    <xf numFmtId="0" fontId="7" fillId="0" borderId="0"/>
    <xf numFmtId="0" fontId="7" fillId="0" borderId="0"/>
    <xf numFmtId="0" fontId="7" fillId="0" borderId="0"/>
    <xf numFmtId="0" fontId="24" fillId="0" borderId="0"/>
    <xf numFmtId="0" fontId="25" fillId="0" borderId="0"/>
    <xf numFmtId="0" fontId="1" fillId="0" borderId="0"/>
    <xf numFmtId="0" fontId="57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/>
    <xf numFmtId="0" fontId="109" fillId="0" borderId="0"/>
    <xf numFmtId="0" fontId="57" fillId="0" borderId="0"/>
    <xf numFmtId="0" fontId="109" fillId="0" borderId="0"/>
    <xf numFmtId="0" fontId="10" fillId="0" borderId="0"/>
    <xf numFmtId="0" fontId="109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" fillId="0" borderId="0"/>
    <xf numFmtId="0" fontId="58" fillId="0" borderId="0"/>
    <xf numFmtId="0" fontId="34" fillId="0" borderId="0"/>
    <xf numFmtId="0" fontId="24" fillId="10" borderId="16" applyNumberFormat="0" applyFont="0" applyAlignment="0" applyProtection="0"/>
    <xf numFmtId="0" fontId="24" fillId="10" borderId="16" applyNumberFormat="0" applyFont="0" applyAlignment="0" applyProtection="0"/>
    <xf numFmtId="204" fontId="27" fillId="0" borderId="14"/>
    <xf numFmtId="204" fontId="50" fillId="0" borderId="14"/>
    <xf numFmtId="0" fontId="59" fillId="30" borderId="17" applyNumberFormat="0" applyAlignment="0" applyProtection="0"/>
    <xf numFmtId="0" fontId="59" fillId="30" borderId="17" applyNumberFormat="0" applyAlignment="0" applyProtection="0"/>
    <xf numFmtId="14" fontId="16" fillId="0" borderId="0">
      <alignment horizontal="center" wrapText="1"/>
      <protection locked="0"/>
    </xf>
    <xf numFmtId="205" fontId="19" fillId="0" borderId="0" applyFont="0" applyFill="0" applyBorder="0" applyAlignment="0" applyProtection="0"/>
    <xf numFmtId="206" fontId="22" fillId="0" borderId="0" applyFont="0" applyFill="0" applyBorder="0" applyAlignment="0" applyProtection="0"/>
    <xf numFmtId="207" fontId="23" fillId="0" borderId="0" applyFont="0" applyFill="0" applyBorder="0" applyAlignment="0" applyProtection="0"/>
    <xf numFmtId="208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209" fontId="23" fillId="0" borderId="0" applyFont="0" applyFill="0" applyBorder="0" applyAlignment="0" applyProtection="0"/>
    <xf numFmtId="210" fontId="22" fillId="0" borderId="0" applyFont="0" applyFill="0" applyBorder="0" applyAlignment="0" applyProtection="0"/>
    <xf numFmtId="211" fontId="23" fillId="0" borderId="0" applyFont="0" applyFill="0" applyBorder="0" applyAlignment="0" applyProtection="0"/>
    <xf numFmtId="212" fontId="22" fillId="0" borderId="0" applyFont="0" applyFill="0" applyBorder="0" applyAlignment="0" applyProtection="0"/>
    <xf numFmtId="213" fontId="23" fillId="0" borderId="0" applyFont="0" applyFill="0" applyBorder="0" applyAlignment="0" applyProtection="0"/>
    <xf numFmtId="214" fontId="2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0" fillId="0" borderId="18" applyNumberFormat="0" applyBorder="0"/>
    <xf numFmtId="164" fontId="61" fillId="0" borderId="0"/>
    <xf numFmtId="0" fontId="60" fillId="0" borderId="0" applyNumberFormat="0" applyFont="0" applyFill="0" applyBorder="0" applyAlignment="0" applyProtection="0">
      <alignment horizontal="left"/>
    </xf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4" fontId="60" fillId="0" borderId="0" applyFont="0" applyFill="0" applyBorder="0" applyAlignment="0" applyProtection="0"/>
    <xf numFmtId="0" fontId="62" fillId="0" borderId="8">
      <alignment horizontal="center"/>
    </xf>
    <xf numFmtId="0" fontId="27" fillId="0" borderId="0"/>
    <xf numFmtId="0" fontId="63" fillId="0" borderId="0"/>
    <xf numFmtId="0" fontId="64" fillId="0" borderId="0"/>
    <xf numFmtId="0" fontId="50" fillId="0" borderId="0"/>
    <xf numFmtId="215" fontId="65" fillId="0" borderId="0" applyNumberFormat="0" applyFill="0" applyBorder="0" applyAlignment="0" applyProtection="0">
      <alignment horizontal="left"/>
    </xf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8" fillId="0" borderId="0"/>
    <xf numFmtId="40" fontId="69" fillId="0" borderId="0" applyBorder="0">
      <alignment horizontal="right"/>
    </xf>
    <xf numFmtId="216" fontId="70" fillId="0" borderId="0" applyFill="0" applyBorder="0">
      <alignment horizontal="right"/>
    </xf>
    <xf numFmtId="0" fontId="71" fillId="0" borderId="0">
      <alignment horizontal="center" vertical="top"/>
    </xf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6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8" borderId="0" applyNumberFormat="0" applyBorder="0" applyAlignment="0" applyProtection="0"/>
    <xf numFmtId="0" fontId="75" fillId="7" borderId="1" applyNumberFormat="0" applyAlignment="0" applyProtection="0"/>
    <xf numFmtId="0" fontId="76" fillId="30" borderId="17" applyNumberFormat="0" applyAlignment="0" applyProtection="0"/>
    <xf numFmtId="0" fontId="77" fillId="30" borderId="1" applyNumberFormat="0" applyAlignment="0" applyProtection="0"/>
    <xf numFmtId="0" fontId="78" fillId="0" borderId="0" applyNumberFormat="0" applyFill="0" applyBorder="0" applyAlignment="0" applyProtection="0">
      <alignment vertical="top"/>
      <protection locked="0"/>
    </xf>
    <xf numFmtId="217" fontId="24" fillId="0" borderId="0" applyFont="0" applyFill="0" applyBorder="0" applyAlignment="0" applyProtection="0"/>
    <xf numFmtId="218" fontId="24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10" applyNumberFormat="0" applyFill="0" applyAlignment="0" applyProtection="0"/>
    <xf numFmtId="0" fontId="81" fillId="0" borderId="11" applyNumberFormat="0" applyFill="0" applyAlignment="0" applyProtection="0"/>
    <xf numFmtId="0" fontId="81" fillId="0" borderId="0" applyNumberFormat="0" applyFill="0" applyBorder="0" applyAlignment="0" applyProtection="0"/>
    <xf numFmtId="0" fontId="1" fillId="0" borderId="0"/>
    <xf numFmtId="0" fontId="35" fillId="0" borderId="19" applyNumberFormat="0" applyFill="0" applyAlignment="0" applyProtection="0"/>
    <xf numFmtId="0" fontId="82" fillId="31" borderId="2" applyNumberFormat="0" applyAlignment="0" applyProtection="0"/>
    <xf numFmtId="0" fontId="83" fillId="0" borderId="0" applyNumberFormat="0" applyFill="0" applyBorder="0" applyAlignment="0" applyProtection="0"/>
    <xf numFmtId="0" fontId="84" fillId="13" borderId="0" applyNumberFormat="0" applyBorder="0" applyAlignment="0" applyProtection="0"/>
    <xf numFmtId="0" fontId="11" fillId="0" borderId="0"/>
    <xf numFmtId="0" fontId="24" fillId="0" borderId="0"/>
    <xf numFmtId="0" fontId="85" fillId="0" borderId="0" applyNumberFormat="0" applyFill="0" applyBorder="0" applyAlignment="0" applyProtection="0">
      <alignment vertical="top"/>
      <protection locked="0"/>
    </xf>
    <xf numFmtId="0" fontId="86" fillId="3" borderId="0" applyNumberFormat="0" applyBorder="0" applyAlignment="0" applyProtection="0"/>
    <xf numFmtId="0" fontId="87" fillId="0" borderId="0" applyNumberFormat="0" applyFill="0" applyBorder="0" applyAlignment="0" applyProtection="0"/>
    <xf numFmtId="0" fontId="24" fillId="10" borderId="16" applyNumberFormat="0" applyFont="0" applyAlignment="0" applyProtection="0"/>
    <xf numFmtId="0" fontId="88" fillId="0" borderId="15" applyNumberFormat="0" applyFill="0" applyAlignment="0" applyProtection="0"/>
    <xf numFmtId="0" fontId="68" fillId="0" borderId="0"/>
    <xf numFmtId="0" fontId="89" fillId="0" borderId="0" applyNumberFormat="0" applyFill="0" applyBorder="0" applyAlignment="0" applyProtection="0"/>
    <xf numFmtId="219" fontId="90" fillId="0" borderId="0" applyFont="0" applyFill="0" applyBorder="0" applyAlignment="0" applyProtection="0"/>
    <xf numFmtId="220" fontId="90" fillId="0" borderId="0" applyFont="0" applyFill="0" applyBorder="0" applyAlignment="0" applyProtection="0"/>
    <xf numFmtId="221" fontId="24" fillId="0" borderId="0" applyFont="0" applyFill="0" applyBorder="0" applyAlignment="0" applyProtection="0"/>
    <xf numFmtId="222" fontId="24" fillId="0" borderId="0" applyFont="0" applyFill="0" applyBorder="0" applyAlignment="0" applyProtection="0"/>
    <xf numFmtId="223" fontId="91" fillId="0" borderId="0" applyFont="0" applyFill="0" applyBorder="0" applyAlignment="0" applyProtection="0"/>
    <xf numFmtId="0" fontId="92" fillId="4" borderId="0" applyNumberFormat="0" applyBorder="0" applyAlignment="0" applyProtection="0"/>
    <xf numFmtId="0" fontId="15" fillId="41" borderId="0" applyNumberFormat="0" applyBorder="0" applyAlignment="0" applyProtection="0"/>
    <xf numFmtId="0" fontId="15" fillId="18" borderId="0" applyNumberFormat="0" applyBorder="0" applyAlignment="0" applyProtection="0"/>
    <xf numFmtId="0" fontId="15" fillId="12" borderId="0" applyNumberFormat="0" applyBorder="0" applyAlignment="0" applyProtection="0"/>
    <xf numFmtId="0" fontId="15" fillId="42" borderId="0" applyNumberFormat="0" applyBorder="0" applyAlignment="0" applyProtection="0"/>
    <xf numFmtId="0" fontId="15" fillId="16" borderId="0" applyNumberFormat="0" applyBorder="0" applyAlignment="0" applyProtection="0"/>
    <xf numFmtId="0" fontId="15" fillId="22" borderId="0" applyNumberFormat="0" applyBorder="0" applyAlignment="0" applyProtection="0"/>
    <xf numFmtId="0" fontId="1" fillId="10" borderId="16" applyNumberFormat="0" applyFont="0" applyAlignment="0" applyProtection="0"/>
    <xf numFmtId="0" fontId="93" fillId="43" borderId="1" applyNumberFormat="0" applyAlignment="0" applyProtection="0"/>
    <xf numFmtId="0" fontId="94" fillId="6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8" fillId="0" borderId="20" applyNumberFormat="0" applyFill="0" applyAlignment="0" applyProtection="0"/>
    <xf numFmtId="0" fontId="99" fillId="0" borderId="21" applyNumberFormat="0" applyFill="0" applyAlignment="0" applyProtection="0"/>
    <xf numFmtId="0" fontId="100" fillId="0" borderId="22" applyNumberFormat="0" applyFill="0" applyAlignment="0" applyProtection="0"/>
    <xf numFmtId="0" fontId="100" fillId="0" borderId="0" applyNumberFormat="0" applyFill="0" applyBorder="0" applyAlignment="0" applyProtection="0"/>
    <xf numFmtId="0" fontId="101" fillId="13" borderId="0" applyNumberFormat="0" applyBorder="0" applyAlignment="0" applyProtection="0"/>
    <xf numFmtId="0" fontId="102" fillId="0" borderId="23" applyNumberFormat="0" applyFill="0" applyAlignment="0" applyProtection="0"/>
    <xf numFmtId="0" fontId="103" fillId="43" borderId="17" applyNumberFormat="0" applyAlignment="0" applyProtection="0"/>
    <xf numFmtId="0" fontId="104" fillId="13" borderId="1" applyNumberFormat="0" applyAlignment="0" applyProtection="0"/>
    <xf numFmtId="0" fontId="105" fillId="5" borderId="0" applyNumberFormat="0" applyBorder="0" applyAlignment="0" applyProtection="0"/>
    <xf numFmtId="0" fontId="106" fillId="31" borderId="2" applyNumberFormat="0" applyAlignment="0" applyProtection="0"/>
    <xf numFmtId="0" fontId="95" fillId="0" borderId="24" applyNumberFormat="0" applyFill="0" applyAlignment="0" applyProtection="0"/>
  </cellStyleXfs>
  <cellXfs count="355">
    <xf numFmtId="0" fontId="0" fillId="0" borderId="0" xfId="0"/>
    <xf numFmtId="0" fontId="3" fillId="0" borderId="46" xfId="319" applyFont="1" applyBorder="1" applyAlignment="1">
      <alignment horizontal="center" vertical="top" wrapText="1"/>
    </xf>
    <xf numFmtId="0" fontId="3" fillId="0" borderId="47" xfId="319" applyFont="1" applyBorder="1" applyAlignment="1">
      <alignment vertical="top"/>
    </xf>
    <xf numFmtId="0" fontId="3" fillId="0" borderId="48" xfId="319" applyFont="1" applyBorder="1" applyAlignment="1">
      <alignment horizontal="center" vertical="top" wrapText="1"/>
    </xf>
    <xf numFmtId="0" fontId="3" fillId="0" borderId="0" xfId="319" applyFont="1" applyAlignment="1">
      <alignment vertical="center"/>
    </xf>
    <xf numFmtId="0" fontId="4" fillId="0" borderId="49" xfId="386" applyFont="1" applyBorder="1" applyAlignment="1">
      <alignment horizontal="center" vertical="center"/>
    </xf>
    <xf numFmtId="0" fontId="4" fillId="0" borderId="50" xfId="319" applyFont="1" applyBorder="1" applyAlignment="1">
      <alignment horizontal="center" vertical="center"/>
    </xf>
    <xf numFmtId="0" fontId="4" fillId="0" borderId="51" xfId="386" applyFont="1" applyBorder="1" applyAlignment="1">
      <alignment horizontal="left" vertical="center"/>
    </xf>
    <xf numFmtId="0" fontId="4" fillId="0" borderId="0" xfId="319" applyFont="1" applyAlignment="1">
      <alignment vertical="center"/>
    </xf>
    <xf numFmtId="0" fontId="4" fillId="0" borderId="53" xfId="386" applyFont="1" applyBorder="1" applyAlignment="1">
      <alignment horizontal="center" vertical="center"/>
    </xf>
    <xf numFmtId="0" fontId="4" fillId="0" borderId="54" xfId="319" applyFont="1" applyBorder="1" applyAlignment="1">
      <alignment horizontal="center" vertical="center"/>
    </xf>
    <xf numFmtId="0" fontId="4" fillId="0" borderId="55" xfId="386" applyFont="1" applyBorder="1" applyAlignment="1">
      <alignment horizontal="left" vertical="center"/>
    </xf>
    <xf numFmtId="0" fontId="4" fillId="0" borderId="57" xfId="386" applyFont="1" applyBorder="1" applyAlignment="1">
      <alignment horizontal="center" vertical="center"/>
    </xf>
    <xf numFmtId="49" fontId="4" fillId="0" borderId="0" xfId="319" applyNumberFormat="1" applyFont="1" applyAlignment="1">
      <alignment horizontal="center" vertical="center"/>
    </xf>
    <xf numFmtId="0" fontId="4" fillId="0" borderId="0" xfId="319" applyFont="1" applyAlignment="1">
      <alignment horizontal="center" vertical="center"/>
    </xf>
    <xf numFmtId="0" fontId="4" fillId="0" borderId="0" xfId="319" applyFont="1" applyAlignment="1">
      <alignment vertical="center" wrapText="1"/>
    </xf>
    <xf numFmtId="41" fontId="4" fillId="0" borderId="0" xfId="319" applyNumberFormat="1" applyFont="1" applyAlignment="1">
      <alignment vertical="center"/>
    </xf>
    <xf numFmtId="49" fontId="3" fillId="0" borderId="0" xfId="319" applyNumberFormat="1" applyFont="1" applyAlignment="1">
      <alignment vertical="center"/>
    </xf>
    <xf numFmtId="0" fontId="3" fillId="0" borderId="0" xfId="319" applyFont="1" applyAlignment="1">
      <alignment horizontal="center" vertical="center"/>
    </xf>
    <xf numFmtId="0" fontId="107" fillId="0" borderId="0" xfId="319" applyFont="1" applyAlignment="1">
      <alignment vertical="center"/>
    </xf>
    <xf numFmtId="0" fontId="3" fillId="0" borderId="46" xfId="319" applyFont="1" applyBorder="1" applyAlignment="1">
      <alignment horizontal="center" vertical="top"/>
    </xf>
    <xf numFmtId="0" fontId="3" fillId="0" borderId="47" xfId="319" applyFont="1" applyBorder="1" applyAlignment="1">
      <alignment horizontal="center" vertical="top"/>
    </xf>
    <xf numFmtId="0" fontId="3" fillId="0" borderId="0" xfId="319" applyFont="1" applyAlignment="1">
      <alignment horizontal="center" vertical="top"/>
    </xf>
    <xf numFmtId="0" fontId="4" fillId="0" borderId="0" xfId="319" applyFont="1" applyAlignment="1">
      <alignment horizontal="center" vertical="center" wrapText="1"/>
    </xf>
    <xf numFmtId="0" fontId="4" fillId="0" borderId="49" xfId="319" applyFont="1" applyBorder="1" applyAlignment="1">
      <alignment horizontal="center" vertical="center"/>
    </xf>
    <xf numFmtId="0" fontId="3" fillId="0" borderId="50" xfId="319" applyFont="1" applyBorder="1" applyAlignment="1">
      <alignment horizontal="center" vertical="center"/>
    </xf>
    <xf numFmtId="0" fontId="3" fillId="0" borderId="51" xfId="386" applyFont="1" applyBorder="1" applyAlignment="1">
      <alignment horizontal="left" vertical="center"/>
    </xf>
    <xf numFmtId="0" fontId="4" fillId="0" borderId="53" xfId="319" applyFont="1" applyBorder="1" applyAlignment="1">
      <alignment horizontal="center" vertical="center"/>
    </xf>
    <xf numFmtId="0" fontId="3" fillId="0" borderId="54" xfId="319" applyFont="1" applyBorder="1" applyAlignment="1">
      <alignment horizontal="center" vertical="center"/>
    </xf>
    <xf numFmtId="0" fontId="3" fillId="0" borderId="55" xfId="575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/>
    </xf>
    <xf numFmtId="0" fontId="3" fillId="0" borderId="55" xfId="386" applyFont="1" applyBorder="1" applyAlignment="1">
      <alignment horizontal="left" vertical="center" wrapText="1"/>
    </xf>
    <xf numFmtId="49" fontId="4" fillId="0" borderId="57" xfId="319" applyNumberFormat="1" applyFont="1" applyBorder="1" applyAlignment="1">
      <alignment horizontal="center" vertical="center"/>
    </xf>
    <xf numFmtId="0" fontId="4" fillId="36" borderId="58" xfId="386" applyFont="1" applyFill="1" applyBorder="1" applyAlignment="1">
      <alignment horizontal="center" vertical="center"/>
    </xf>
    <xf numFmtId="0" fontId="4" fillId="36" borderId="58" xfId="386" applyFont="1" applyFill="1" applyBorder="1" applyAlignment="1">
      <alignment vertical="center"/>
    </xf>
    <xf numFmtId="0" fontId="4" fillId="0" borderId="0" xfId="386" applyFont="1" applyAlignment="1">
      <alignment horizontal="left" vertical="center"/>
    </xf>
    <xf numFmtId="0" fontId="3" fillId="0" borderId="0" xfId="386" applyFont="1" applyAlignment="1">
      <alignment horizontal="left" vertical="center"/>
    </xf>
    <xf numFmtId="0" fontId="4" fillId="0" borderId="0" xfId="386" applyFont="1" applyAlignment="1">
      <alignment horizontal="left" vertical="center" wrapText="1"/>
    </xf>
    <xf numFmtId="167" fontId="4" fillId="0" borderId="0" xfId="145" applyNumberFormat="1" applyFont="1" applyAlignment="1">
      <alignment horizontal="right" vertical="center"/>
    </xf>
    <xf numFmtId="49" fontId="4" fillId="0" borderId="45" xfId="319" applyNumberFormat="1" applyFont="1" applyBorder="1" applyAlignment="1">
      <alignment horizontal="center" vertical="center"/>
    </xf>
    <xf numFmtId="0" fontId="4" fillId="36" borderId="6" xfId="386" applyFont="1" applyFill="1" applyBorder="1" applyAlignment="1">
      <alignment horizontal="center" vertical="center"/>
    </xf>
    <xf numFmtId="0" fontId="4" fillId="36" borderId="47" xfId="386" applyFont="1" applyFill="1" applyBorder="1" applyAlignment="1">
      <alignment vertical="center"/>
    </xf>
    <xf numFmtId="0" fontId="3" fillId="0" borderId="51" xfId="575" applyFont="1" applyBorder="1" applyAlignment="1">
      <alignment horizontal="left" vertical="center"/>
    </xf>
    <xf numFmtId="0" fontId="4" fillId="36" borderId="58" xfId="319" applyFont="1" applyFill="1" applyBorder="1" applyAlignment="1">
      <alignment horizontal="center" vertical="center"/>
    </xf>
    <xf numFmtId="0" fontId="4" fillId="36" borderId="59" xfId="386" applyFont="1" applyFill="1" applyBorder="1" applyAlignment="1">
      <alignment horizontal="left" vertical="center"/>
    </xf>
    <xf numFmtId="49" fontId="4" fillId="0" borderId="62" xfId="319" applyNumberFormat="1" applyFont="1" applyBorder="1" applyAlignment="1">
      <alignment horizontal="center" vertical="center"/>
    </xf>
    <xf numFmtId="0" fontId="3" fillId="0" borderId="58" xfId="319" applyFont="1" applyBorder="1" applyAlignment="1">
      <alignment horizontal="center" vertical="center"/>
    </xf>
    <xf numFmtId="0" fontId="3" fillId="0" borderId="59" xfId="386" applyFont="1" applyBorder="1" applyAlignment="1">
      <alignment horizontal="left" vertical="center"/>
    </xf>
    <xf numFmtId="167" fontId="3" fillId="0" borderId="0" xfId="145" applyNumberFormat="1" applyFont="1" applyAlignment="1">
      <alignment horizontal="right" vertical="center"/>
    </xf>
    <xf numFmtId="0" fontId="4" fillId="0" borderId="0" xfId="319" applyFont="1" applyAlignment="1">
      <alignment horizontal="left" vertical="center"/>
    </xf>
    <xf numFmtId="0" fontId="110" fillId="36" borderId="25" xfId="0" applyFont="1" applyFill="1" applyBorder="1" applyAlignment="1">
      <alignment horizontal="center" vertical="top" textRotation="90" wrapText="1"/>
    </xf>
    <xf numFmtId="167" fontId="110" fillId="36" borderId="52" xfId="145" applyNumberFormat="1" applyFont="1" applyFill="1" applyBorder="1" applyAlignment="1">
      <alignment horizontal="right" vertical="center"/>
    </xf>
    <xf numFmtId="167" fontId="110" fillId="36" borderId="56" xfId="145" applyNumberFormat="1" applyFont="1" applyFill="1" applyBorder="1" applyAlignment="1">
      <alignment horizontal="right" vertical="center"/>
    </xf>
    <xf numFmtId="167" fontId="110" fillId="36" borderId="61" xfId="145" applyNumberFormat="1" applyFont="1" applyFill="1" applyBorder="1" applyAlignment="1">
      <alignment horizontal="right" vertical="center"/>
    </xf>
    <xf numFmtId="167" fontId="110" fillId="36" borderId="70" xfId="145" applyNumberFormat="1" applyFont="1" applyFill="1" applyBorder="1" applyAlignment="1">
      <alignment horizontal="right" vertical="center"/>
    </xf>
    <xf numFmtId="0" fontId="3" fillId="0" borderId="55" xfId="386" applyFont="1" applyBorder="1" applyAlignment="1">
      <alignment vertical="center" wrapText="1"/>
    </xf>
    <xf numFmtId="0" fontId="3" fillId="0" borderId="55" xfId="319" applyFont="1" applyBorder="1" applyAlignment="1">
      <alignment horizontal="left" vertical="center"/>
    </xf>
    <xf numFmtId="0" fontId="3" fillId="0" borderId="51" xfId="319" applyFont="1" applyBorder="1" applyAlignment="1">
      <alignment vertical="center"/>
    </xf>
    <xf numFmtId="0" fontId="3" fillId="0" borderId="55" xfId="319" applyFont="1" applyBorder="1" applyAlignment="1">
      <alignment vertical="center"/>
    </xf>
    <xf numFmtId="0" fontId="3" fillId="0" borderId="45" xfId="319" applyFont="1" applyBorder="1" applyAlignment="1">
      <alignment horizontal="center" vertical="top" wrapText="1"/>
    </xf>
    <xf numFmtId="0" fontId="4" fillId="36" borderId="58" xfId="319" applyFont="1" applyFill="1" applyBorder="1" applyAlignment="1">
      <alignment vertical="center" wrapText="1"/>
    </xf>
    <xf numFmtId="0" fontId="4" fillId="36" borderId="54" xfId="319" applyFont="1" applyFill="1" applyBorder="1" applyAlignment="1">
      <alignment horizontal="center" vertical="center"/>
    </xf>
    <xf numFmtId="0" fontId="4" fillId="36" borderId="54" xfId="319" applyFont="1" applyFill="1" applyBorder="1" applyAlignment="1">
      <alignment vertical="center"/>
    </xf>
    <xf numFmtId="0" fontId="4" fillId="36" borderId="60" xfId="319" applyFont="1" applyFill="1" applyBorder="1" applyAlignment="1">
      <alignment horizontal="center" vertical="center"/>
    </xf>
    <xf numFmtId="0" fontId="4" fillId="36" borderId="60" xfId="319" applyFont="1" applyFill="1" applyBorder="1" applyAlignment="1">
      <alignment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3" fillId="0" borderId="0" xfId="319" applyFont="1" applyAlignment="1">
      <alignment horizontal="center" vertical="center" wrapText="1"/>
    </xf>
    <xf numFmtId="0" fontId="5" fillId="36" borderId="58" xfId="319" applyFont="1" applyFill="1" applyBorder="1" applyAlignment="1">
      <alignment vertical="center"/>
    </xf>
    <xf numFmtId="0" fontId="114" fillId="0" borderId="0" xfId="319" applyFont="1" applyAlignment="1">
      <alignment horizontal="right" vertical="center"/>
    </xf>
    <xf numFmtId="167" fontId="115" fillId="36" borderId="52" xfId="145" applyNumberFormat="1" applyFont="1" applyFill="1" applyBorder="1" applyAlignment="1">
      <alignment horizontal="right" vertical="center"/>
    </xf>
    <xf numFmtId="167" fontId="115" fillId="36" borderId="56" xfId="145" applyNumberFormat="1" applyFont="1" applyFill="1" applyBorder="1" applyAlignment="1">
      <alignment horizontal="right" vertical="center"/>
    </xf>
    <xf numFmtId="167" fontId="110" fillId="0" borderId="0" xfId="145" applyNumberFormat="1" applyFont="1" applyAlignment="1">
      <alignment horizontal="right" vertical="center"/>
    </xf>
    <xf numFmtId="167" fontId="110" fillId="36" borderId="48" xfId="145" applyNumberFormat="1" applyFont="1" applyFill="1" applyBorder="1" applyAlignment="1">
      <alignment horizontal="right" vertical="center"/>
    </xf>
    <xf numFmtId="167" fontId="115" fillId="36" borderId="61" xfId="145" applyNumberFormat="1" applyFont="1" applyFill="1" applyBorder="1" applyAlignment="1">
      <alignment horizontal="right" vertical="center"/>
    </xf>
    <xf numFmtId="0" fontId="114" fillId="0" borderId="8" xfId="319" applyFont="1" applyBorder="1" applyAlignment="1">
      <alignment horizontal="right" vertical="center"/>
    </xf>
    <xf numFmtId="167" fontId="115" fillId="0" borderId="40" xfId="231" applyNumberFormat="1" applyFont="1" applyBorder="1" applyAlignment="1" applyProtection="1">
      <alignment vertical="center" wrapText="1"/>
      <protection locked="0"/>
    </xf>
    <xf numFmtId="167" fontId="115" fillId="0" borderId="44" xfId="231" applyNumberFormat="1" applyFont="1" applyBorder="1" applyAlignment="1" applyProtection="1">
      <alignment vertical="center" wrapText="1"/>
      <protection locked="0"/>
    </xf>
    <xf numFmtId="167" fontId="115" fillId="0" borderId="44" xfId="231" applyNumberFormat="1" applyFont="1" applyBorder="1" applyAlignment="1" applyProtection="1">
      <alignment vertical="center"/>
      <protection locked="0"/>
    </xf>
    <xf numFmtId="167" fontId="115" fillId="0" borderId="13" xfId="231" applyNumberFormat="1" applyFont="1" applyBorder="1" applyAlignment="1" applyProtection="1">
      <alignment vertical="center" wrapText="1"/>
      <protection locked="0"/>
    </xf>
    <xf numFmtId="167" fontId="115" fillId="0" borderId="13" xfId="231" applyNumberFormat="1" applyFont="1" applyBorder="1" applyAlignment="1" applyProtection="1">
      <alignment vertical="center"/>
      <protection locked="0"/>
    </xf>
    <xf numFmtId="167" fontId="115" fillId="0" borderId="3" xfId="231" applyNumberFormat="1" applyFont="1" applyBorder="1" applyAlignment="1">
      <alignment vertical="center" wrapText="1"/>
    </xf>
    <xf numFmtId="167" fontId="115" fillId="0" borderId="3" xfId="231" applyNumberFormat="1" applyFont="1" applyBorder="1" applyAlignment="1">
      <alignment vertical="center"/>
    </xf>
    <xf numFmtId="167" fontId="115" fillId="46" borderId="44" xfId="231" applyNumberFormat="1" applyFont="1" applyFill="1" applyBorder="1" applyAlignment="1">
      <alignment vertical="center" wrapText="1"/>
    </xf>
    <xf numFmtId="167" fontId="115" fillId="46" borderId="44" xfId="231" applyNumberFormat="1" applyFont="1" applyFill="1" applyBorder="1" applyAlignment="1">
      <alignment vertical="center"/>
    </xf>
    <xf numFmtId="167" fontId="115" fillId="46" borderId="3" xfId="231" applyNumberFormat="1" applyFont="1" applyFill="1" applyBorder="1" applyAlignment="1">
      <alignment vertical="center" wrapText="1"/>
    </xf>
    <xf numFmtId="167" fontId="115" fillId="46" borderId="3" xfId="231" applyNumberFormat="1" applyFont="1" applyFill="1" applyBorder="1" applyAlignment="1">
      <alignment vertical="center"/>
    </xf>
    <xf numFmtId="167" fontId="115" fillId="45" borderId="3" xfId="388" applyNumberFormat="1" applyFont="1" applyFill="1" applyBorder="1" applyAlignment="1">
      <alignment vertical="center"/>
    </xf>
    <xf numFmtId="167" fontId="115" fillId="45" borderId="13" xfId="388" applyNumberFormat="1" applyFont="1" applyFill="1" applyBorder="1" applyAlignment="1">
      <alignment vertical="center"/>
    </xf>
    <xf numFmtId="167" fontId="115" fillId="0" borderId="3" xfId="231" applyNumberFormat="1" applyFont="1" applyBorder="1" applyAlignment="1" applyProtection="1">
      <alignment vertical="center" wrapText="1"/>
      <protection locked="0"/>
    </xf>
    <xf numFmtId="167" fontId="115" fillId="0" borderId="3" xfId="231" applyNumberFormat="1" applyFont="1" applyBorder="1" applyAlignment="1" applyProtection="1">
      <alignment vertical="center"/>
      <protection locked="0"/>
    </xf>
    <xf numFmtId="167" fontId="115" fillId="45" borderId="44" xfId="388" applyNumberFormat="1" applyFont="1" applyFill="1" applyBorder="1" applyAlignment="1">
      <alignment vertical="center"/>
    </xf>
    <xf numFmtId="167" fontId="115" fillId="0" borderId="44" xfId="231" applyNumberFormat="1" applyFont="1" applyBorder="1" applyAlignment="1">
      <alignment vertical="center" wrapText="1"/>
    </xf>
    <xf numFmtId="167" fontId="115" fillId="0" borderId="44" xfId="231" applyNumberFormat="1" applyFont="1" applyBorder="1" applyAlignment="1">
      <alignment vertical="center"/>
    </xf>
    <xf numFmtId="167" fontId="110" fillId="44" borderId="32" xfId="231" applyNumberFormat="1" applyFont="1" applyFill="1" applyBorder="1" applyAlignment="1">
      <alignment vertical="center"/>
    </xf>
    <xf numFmtId="167" fontId="110" fillId="46" borderId="32" xfId="231" applyNumberFormat="1" applyFont="1" applyFill="1" applyBorder="1" applyAlignment="1">
      <alignment vertical="center" wrapText="1"/>
    </xf>
    <xf numFmtId="167" fontId="110" fillId="46" borderId="32" xfId="231" applyNumberFormat="1" applyFont="1" applyFill="1" applyBorder="1" applyAlignment="1">
      <alignment vertical="center"/>
    </xf>
    <xf numFmtId="167" fontId="110" fillId="0" borderId="32" xfId="231" applyNumberFormat="1" applyFont="1" applyBorder="1" applyAlignment="1" applyProtection="1">
      <alignment vertical="center" wrapText="1"/>
      <protection locked="0"/>
    </xf>
    <xf numFmtId="167" fontId="110" fillId="0" borderId="32" xfId="231" applyNumberFormat="1" applyFont="1" applyBorder="1" applyAlignment="1" applyProtection="1">
      <alignment vertical="center"/>
      <protection locked="0"/>
    </xf>
    <xf numFmtId="167" fontId="110" fillId="36" borderId="32" xfId="231" applyNumberFormat="1" applyFont="1" applyFill="1" applyBorder="1" applyAlignment="1">
      <alignment vertical="center" wrapText="1"/>
    </xf>
    <xf numFmtId="167" fontId="110" fillId="36" borderId="32" xfId="231" applyNumberFormat="1" applyFont="1" applyFill="1" applyBorder="1" applyAlignment="1">
      <alignment vertical="center"/>
    </xf>
    <xf numFmtId="167" fontId="110" fillId="46" borderId="31" xfId="231" applyNumberFormat="1" applyFont="1" applyFill="1" applyBorder="1" applyAlignment="1">
      <alignment vertical="center" wrapText="1"/>
    </xf>
    <xf numFmtId="167" fontId="110" fillId="46" borderId="31" xfId="231" applyNumberFormat="1" applyFont="1" applyFill="1" applyBorder="1" applyAlignment="1">
      <alignment vertical="center"/>
    </xf>
    <xf numFmtId="167" fontId="110" fillId="0" borderId="3" xfId="231" applyNumberFormat="1" applyFont="1" applyBorder="1" applyAlignment="1" applyProtection="1">
      <alignment vertical="center" wrapText="1"/>
      <protection locked="0"/>
    </xf>
    <xf numFmtId="167" fontId="110" fillId="0" borderId="3" xfId="231" applyNumberFormat="1" applyFont="1" applyBorder="1" applyAlignment="1" applyProtection="1">
      <alignment vertical="center"/>
      <protection locked="0"/>
    </xf>
    <xf numFmtId="167" fontId="110" fillId="36" borderId="32" xfId="231" applyNumberFormat="1" applyFont="1" applyFill="1" applyBorder="1" applyAlignment="1">
      <alignment horizontal="center" vertical="center"/>
    </xf>
    <xf numFmtId="0" fontId="115" fillId="48" borderId="25" xfId="0" applyFont="1" applyFill="1" applyBorder="1" applyAlignment="1">
      <alignment horizontal="center" vertical="top" textRotation="90" wrapText="1"/>
    </xf>
    <xf numFmtId="0" fontId="110" fillId="48" borderId="25" xfId="0" applyFont="1" applyFill="1" applyBorder="1" applyAlignment="1">
      <alignment horizontal="center" vertical="top" textRotation="90" wrapText="1"/>
    </xf>
    <xf numFmtId="167" fontId="112" fillId="45" borderId="3" xfId="388" applyNumberFormat="1" applyFont="1" applyFill="1" applyBorder="1"/>
    <xf numFmtId="167" fontId="112" fillId="0" borderId="44" xfId="231" applyNumberFormat="1" applyFont="1" applyBorder="1" applyAlignment="1" applyProtection="1">
      <alignment vertical="center" wrapText="1"/>
      <protection locked="0"/>
    </xf>
    <xf numFmtId="167" fontId="112" fillId="45" borderId="13" xfId="388" applyNumberFormat="1" applyFont="1" applyFill="1" applyBorder="1"/>
    <xf numFmtId="167" fontId="112" fillId="0" borderId="13" xfId="231" applyNumberFormat="1" applyFont="1" applyBorder="1" applyAlignment="1" applyProtection="1">
      <alignment vertical="center" wrapText="1"/>
      <protection locked="0"/>
    </xf>
    <xf numFmtId="167" fontId="112" fillId="0" borderId="3" xfId="231" applyNumberFormat="1" applyFont="1" applyBorder="1" applyAlignment="1">
      <alignment vertical="center" wrapText="1"/>
    </xf>
    <xf numFmtId="167" fontId="112" fillId="46" borderId="44" xfId="231" applyNumberFormat="1" applyFont="1" applyFill="1" applyBorder="1" applyAlignment="1">
      <alignment wrapText="1"/>
    </xf>
    <xf numFmtId="167" fontId="112" fillId="46" borderId="3" xfId="231" applyNumberFormat="1" applyFont="1" applyFill="1" applyBorder="1" applyAlignment="1">
      <alignment wrapText="1"/>
    </xf>
    <xf numFmtId="167" fontId="112" fillId="0" borderId="3" xfId="231" applyNumberFormat="1" applyFont="1" applyBorder="1" applyAlignment="1" applyProtection="1">
      <alignment vertical="center" wrapText="1"/>
      <protection locked="0"/>
    </xf>
    <xf numFmtId="167" fontId="112" fillId="45" borderId="44" xfId="388" applyNumberFormat="1" applyFont="1" applyFill="1" applyBorder="1"/>
    <xf numFmtId="167" fontId="112" fillId="0" borderId="44" xfId="231" applyNumberFormat="1" applyFont="1" applyBorder="1" applyAlignment="1">
      <alignment vertical="center" wrapText="1"/>
    </xf>
    <xf numFmtId="167" fontId="110" fillId="44" borderId="32" xfId="231" applyNumberFormat="1" applyFont="1" applyFill="1" applyBorder="1" applyAlignment="1">
      <alignment horizontal="center" vertical="center"/>
    </xf>
    <xf numFmtId="167" fontId="110" fillId="0" borderId="32" xfId="231" applyNumberFormat="1" applyFont="1" applyBorder="1" applyAlignment="1" applyProtection="1">
      <alignment horizontal="center" vertical="center"/>
      <protection locked="0"/>
    </xf>
    <xf numFmtId="167" fontId="110" fillId="46" borderId="31" xfId="231" applyNumberFormat="1" applyFont="1" applyFill="1" applyBorder="1" applyAlignment="1">
      <alignment horizontal="center" vertical="center"/>
    </xf>
    <xf numFmtId="167" fontId="110" fillId="46" borderId="32" xfId="231" applyNumberFormat="1" applyFont="1" applyFill="1" applyBorder="1" applyAlignment="1">
      <alignment horizontal="center" vertical="center"/>
    </xf>
    <xf numFmtId="167" fontId="110" fillId="0" borderId="3" xfId="231" applyNumberFormat="1" applyFont="1" applyBorder="1" applyAlignment="1" applyProtection="1">
      <alignment horizontal="center" vertical="center"/>
      <protection locked="0"/>
    </xf>
    <xf numFmtId="167" fontId="110" fillId="0" borderId="44" xfId="231" applyNumberFormat="1" applyFont="1" applyBorder="1" applyAlignment="1" applyProtection="1">
      <alignment horizontal="center" vertical="center"/>
      <protection locked="0"/>
    </xf>
    <xf numFmtId="167" fontId="110" fillId="0" borderId="44" xfId="231" applyNumberFormat="1" applyFont="1" applyBorder="1" applyAlignment="1" applyProtection="1">
      <alignment vertical="center" wrapText="1"/>
      <protection locked="0"/>
    </xf>
    <xf numFmtId="167" fontId="110" fillId="0" borderId="13" xfId="231" applyNumberFormat="1" applyFont="1" applyBorder="1" applyAlignment="1" applyProtection="1">
      <alignment horizontal="center" vertical="center"/>
      <protection locked="0"/>
    </xf>
    <xf numFmtId="167" fontId="110" fillId="0" borderId="13" xfId="231" applyNumberFormat="1" applyFont="1" applyBorder="1" applyAlignment="1" applyProtection="1">
      <alignment vertical="center" wrapText="1"/>
      <protection locked="0"/>
    </xf>
    <xf numFmtId="167" fontId="110" fillId="0" borderId="3" xfId="231" applyNumberFormat="1" applyFont="1" applyBorder="1" applyAlignment="1">
      <alignment horizontal="center" vertical="center"/>
    </xf>
    <xf numFmtId="167" fontId="110" fillId="0" borderId="3" xfId="231" applyNumberFormat="1" applyFont="1" applyBorder="1" applyAlignment="1">
      <alignment vertical="center" wrapText="1"/>
    </xf>
    <xf numFmtId="167" fontId="110" fillId="46" borderId="44" xfId="231" applyNumberFormat="1" applyFont="1" applyFill="1" applyBorder="1" applyAlignment="1">
      <alignment horizontal="center" vertical="center"/>
    </xf>
    <xf numFmtId="167" fontId="110" fillId="46" borderId="44" xfId="231" applyNumberFormat="1" applyFont="1" applyFill="1" applyBorder="1" applyAlignment="1">
      <alignment vertical="center" wrapText="1"/>
    </xf>
    <xf numFmtId="167" fontId="110" fillId="46" borderId="3" xfId="231" applyNumberFormat="1" applyFont="1" applyFill="1" applyBorder="1" applyAlignment="1">
      <alignment horizontal="center" vertical="center"/>
    </xf>
    <xf numFmtId="167" fontId="110" fillId="46" borderId="3" xfId="231" applyNumberFormat="1" applyFont="1" applyFill="1" applyBorder="1" applyAlignment="1">
      <alignment vertical="center" wrapText="1"/>
    </xf>
    <xf numFmtId="167" fontId="110" fillId="45" borderId="3" xfId="388" applyNumberFormat="1" applyFont="1" applyFill="1" applyBorder="1" applyAlignment="1">
      <alignment horizontal="center" vertical="center"/>
    </xf>
    <xf numFmtId="167" fontId="110" fillId="45" borderId="3" xfId="388" applyNumberFormat="1" applyFont="1" applyFill="1" applyBorder="1" applyAlignment="1">
      <alignment vertical="center"/>
    </xf>
    <xf numFmtId="167" fontId="110" fillId="45" borderId="13" xfId="388" applyNumberFormat="1" applyFont="1" applyFill="1" applyBorder="1" applyAlignment="1">
      <alignment horizontal="center" vertical="center"/>
    </xf>
    <xf numFmtId="167" fontId="110" fillId="45" borderId="13" xfId="388" applyNumberFormat="1" applyFont="1" applyFill="1" applyBorder="1" applyAlignment="1">
      <alignment vertical="center"/>
    </xf>
    <xf numFmtId="167" fontId="110" fillId="45" borderId="44" xfId="388" applyNumberFormat="1" applyFont="1" applyFill="1" applyBorder="1" applyAlignment="1">
      <alignment horizontal="center" vertical="center"/>
    </xf>
    <xf numFmtId="167" fontId="110" fillId="45" borderId="44" xfId="388" applyNumberFormat="1" applyFont="1" applyFill="1" applyBorder="1" applyAlignment="1">
      <alignment vertical="center"/>
    </xf>
    <xf numFmtId="167" fontId="110" fillId="0" borderId="44" xfId="231" applyNumberFormat="1" applyFont="1" applyBorder="1" applyAlignment="1">
      <alignment horizontal="center" vertical="center"/>
    </xf>
    <xf numFmtId="167" fontId="110" fillId="0" borderId="44" xfId="231" applyNumberFormat="1" applyFont="1" applyBorder="1" applyAlignment="1">
      <alignment vertical="center" wrapText="1"/>
    </xf>
    <xf numFmtId="0" fontId="110" fillId="0" borderId="0" xfId="319" applyFont="1"/>
    <xf numFmtId="0" fontId="117" fillId="0" borderId="0" xfId="319" applyFont="1"/>
    <xf numFmtId="0" fontId="115" fillId="0" borderId="0" xfId="0" applyFont="1" applyAlignment="1">
      <alignment vertical="center"/>
    </xf>
    <xf numFmtId="0" fontId="110" fillId="0" borderId="0" xfId="0" applyFont="1" applyAlignment="1">
      <alignment vertical="center"/>
    </xf>
    <xf numFmtId="14" fontId="110" fillId="0" borderId="0" xfId="0" applyNumberFormat="1" applyFont="1" applyAlignment="1">
      <alignment vertical="center"/>
    </xf>
    <xf numFmtId="167" fontId="110" fillId="44" borderId="26" xfId="231" applyNumberFormat="1" applyFont="1" applyFill="1" applyBorder="1" applyAlignment="1">
      <alignment vertical="center"/>
    </xf>
    <xf numFmtId="167" fontId="110" fillId="44" borderId="30" xfId="231" applyNumberFormat="1" applyFont="1" applyFill="1" applyBorder="1" applyAlignment="1">
      <alignment vertical="center"/>
    </xf>
    <xf numFmtId="167" fontId="112" fillId="0" borderId="27" xfId="231" applyNumberFormat="1" applyFont="1" applyBorder="1" applyAlignment="1" applyProtection="1">
      <alignment vertical="center" wrapText="1"/>
      <protection locked="0"/>
    </xf>
    <xf numFmtId="0" fontId="115" fillId="0" borderId="0" xfId="0" applyFont="1" applyAlignment="1" applyProtection="1">
      <alignment vertical="center"/>
      <protection locked="0"/>
    </xf>
    <xf numFmtId="167" fontId="112" fillId="0" borderId="33" xfId="231" applyNumberFormat="1" applyFont="1" applyBorder="1" applyAlignment="1" applyProtection="1">
      <alignment vertical="center" wrapText="1"/>
      <protection locked="0"/>
    </xf>
    <xf numFmtId="167" fontId="112" fillId="0" borderId="28" xfId="231" applyNumberFormat="1" applyFont="1" applyBorder="1" applyAlignment="1" applyProtection="1">
      <alignment vertical="center" wrapText="1"/>
      <protection locked="0"/>
    </xf>
    <xf numFmtId="167" fontId="112" fillId="0" borderId="34" xfId="231" applyNumberFormat="1" applyFont="1" applyBorder="1" applyAlignment="1" applyProtection="1">
      <alignment vertical="center" wrapText="1"/>
      <protection locked="0"/>
    </xf>
    <xf numFmtId="167" fontId="112" fillId="0" borderId="29" xfId="231" applyNumberFormat="1" applyFont="1" applyBorder="1" applyAlignment="1">
      <alignment vertical="center" wrapText="1"/>
    </xf>
    <xf numFmtId="167" fontId="112" fillId="0" borderId="35" xfId="231" applyNumberFormat="1" applyFont="1" applyBorder="1" applyAlignment="1">
      <alignment vertical="center" wrapText="1"/>
    </xf>
    <xf numFmtId="167" fontId="112" fillId="46" borderId="30" xfId="231" applyNumberFormat="1" applyFont="1" applyFill="1" applyBorder="1" applyAlignment="1">
      <alignment wrapText="1"/>
    </xf>
    <xf numFmtId="167" fontId="112" fillId="46" borderId="32" xfId="231" applyNumberFormat="1" applyFont="1" applyFill="1" applyBorder="1" applyAlignment="1">
      <alignment wrapText="1"/>
    </xf>
    <xf numFmtId="167" fontId="112" fillId="46" borderId="26" xfId="231" applyNumberFormat="1" applyFont="1" applyFill="1" applyBorder="1" applyAlignment="1">
      <alignment wrapText="1"/>
    </xf>
    <xf numFmtId="167" fontId="112" fillId="44" borderId="30" xfId="231" applyNumberFormat="1" applyFont="1" applyFill="1" applyBorder="1"/>
    <xf numFmtId="167" fontId="112" fillId="44" borderId="32" xfId="231" applyNumberFormat="1" applyFont="1" applyFill="1" applyBorder="1"/>
    <xf numFmtId="167" fontId="112" fillId="44" borderId="26" xfId="231" applyNumberFormat="1" applyFont="1" applyFill="1" applyBorder="1"/>
    <xf numFmtId="167" fontId="112" fillId="46" borderId="27" xfId="231" applyNumberFormat="1" applyFont="1" applyFill="1" applyBorder="1" applyAlignment="1">
      <alignment wrapText="1"/>
    </xf>
    <xf numFmtId="167" fontId="112" fillId="46" borderId="33" xfId="231" applyNumberFormat="1" applyFont="1" applyFill="1" applyBorder="1" applyAlignment="1">
      <alignment wrapText="1"/>
    </xf>
    <xf numFmtId="167" fontId="112" fillId="46" borderId="29" xfId="231" applyNumberFormat="1" applyFont="1" applyFill="1" applyBorder="1" applyAlignment="1">
      <alignment wrapText="1"/>
    </xf>
    <xf numFmtId="167" fontId="112" fillId="46" borderId="35" xfId="231" applyNumberFormat="1" applyFont="1" applyFill="1" applyBorder="1" applyAlignment="1">
      <alignment wrapText="1"/>
    </xf>
    <xf numFmtId="167" fontId="112" fillId="0" borderId="30" xfId="231" applyNumberFormat="1" applyFont="1" applyBorder="1" applyAlignment="1" applyProtection="1">
      <alignment vertical="center" wrapText="1"/>
      <protection locked="0"/>
    </xf>
    <xf numFmtId="167" fontId="112" fillId="0" borderId="32" xfId="231" applyNumberFormat="1" applyFont="1" applyBorder="1" applyAlignment="1" applyProtection="1">
      <alignment vertical="center" wrapText="1"/>
      <protection locked="0"/>
    </xf>
    <xf numFmtId="167" fontId="112" fillId="0" borderId="26" xfId="231" applyNumberFormat="1" applyFont="1" applyBorder="1" applyAlignment="1" applyProtection="1">
      <alignment vertical="center" wrapText="1"/>
      <protection locked="0"/>
    </xf>
    <xf numFmtId="167" fontId="112" fillId="45" borderId="29" xfId="388" applyNumberFormat="1" applyFont="1" applyFill="1" applyBorder="1"/>
    <xf numFmtId="167" fontId="112" fillId="45" borderId="35" xfId="388" applyNumberFormat="1" applyFont="1" applyFill="1" applyBorder="1"/>
    <xf numFmtId="167" fontId="112" fillId="36" borderId="26" xfId="231" applyNumberFormat="1" applyFont="1" applyFill="1" applyBorder="1" applyAlignment="1">
      <alignment wrapText="1"/>
    </xf>
    <xf numFmtId="167" fontId="112" fillId="36" borderId="30" xfId="231" applyNumberFormat="1" applyFont="1" applyFill="1" applyBorder="1" applyAlignment="1">
      <alignment wrapText="1"/>
    </xf>
    <xf numFmtId="167" fontId="112" fillId="36" borderId="32" xfId="231" applyNumberFormat="1" applyFont="1" applyFill="1" applyBorder="1" applyAlignment="1">
      <alignment wrapText="1"/>
    </xf>
    <xf numFmtId="167" fontId="112" fillId="45" borderId="28" xfId="388" applyNumberFormat="1" applyFont="1" applyFill="1" applyBorder="1"/>
    <xf numFmtId="167" fontId="112" fillId="45" borderId="34" xfId="388" applyNumberFormat="1" applyFont="1" applyFill="1" applyBorder="1"/>
    <xf numFmtId="167" fontId="112" fillId="0" borderId="29" xfId="231" applyNumberFormat="1" applyFont="1" applyBorder="1" applyAlignment="1" applyProtection="1">
      <alignment vertical="center" wrapText="1"/>
      <protection locked="0"/>
    </xf>
    <xf numFmtId="167" fontId="112" fillId="0" borderId="35" xfId="231" applyNumberFormat="1" applyFont="1" applyBorder="1" applyAlignment="1" applyProtection="1">
      <alignment vertical="center" wrapText="1"/>
      <protection locked="0"/>
    </xf>
    <xf numFmtId="167" fontId="112" fillId="46" borderId="36" xfId="231" applyNumberFormat="1" applyFont="1" applyFill="1" applyBorder="1" applyAlignment="1">
      <alignment vertical="center" wrapText="1"/>
    </xf>
    <xf numFmtId="167" fontId="112" fillId="46" borderId="31" xfId="231" applyNumberFormat="1" applyFont="1" applyFill="1" applyBorder="1" applyAlignment="1">
      <alignment vertical="center" wrapText="1"/>
    </xf>
    <xf numFmtId="167" fontId="112" fillId="46" borderId="37" xfId="231" applyNumberFormat="1" applyFont="1" applyFill="1" applyBorder="1" applyAlignment="1">
      <alignment vertical="center" wrapText="1"/>
    </xf>
    <xf numFmtId="167" fontId="112" fillId="45" borderId="27" xfId="388" applyNumberFormat="1" applyFont="1" applyFill="1" applyBorder="1"/>
    <xf numFmtId="167" fontId="112" fillId="45" borderId="33" xfId="388" applyNumberFormat="1" applyFont="1" applyFill="1" applyBorder="1"/>
    <xf numFmtId="167" fontId="112" fillId="46" borderId="30" xfId="231" applyNumberFormat="1" applyFont="1" applyFill="1" applyBorder="1" applyAlignment="1">
      <alignment vertical="center" wrapText="1"/>
    </xf>
    <xf numFmtId="167" fontId="112" fillId="46" borderId="32" xfId="231" applyNumberFormat="1" applyFont="1" applyFill="1" applyBorder="1" applyAlignment="1">
      <alignment vertical="center" wrapText="1"/>
    </xf>
    <xf numFmtId="167" fontId="112" fillId="46" borderId="26" xfId="231" applyNumberFormat="1" applyFont="1" applyFill="1" applyBorder="1" applyAlignment="1">
      <alignment vertical="center" wrapText="1"/>
    </xf>
    <xf numFmtId="167" fontId="112" fillId="0" borderId="27" xfId="231" applyNumberFormat="1" applyFont="1" applyBorder="1" applyAlignment="1">
      <alignment vertical="center" wrapText="1"/>
    </xf>
    <xf numFmtId="167" fontId="112" fillId="0" borderId="33" xfId="231" applyNumberFormat="1" applyFont="1" applyBorder="1" applyAlignment="1">
      <alignment vertical="center" wrapText="1"/>
    </xf>
    <xf numFmtId="167" fontId="112" fillId="36" borderId="30" xfId="231" applyNumberFormat="1" applyFont="1" applyFill="1" applyBorder="1" applyAlignment="1">
      <alignment horizontal="center"/>
    </xf>
    <xf numFmtId="167" fontId="112" fillId="36" borderId="32" xfId="231" applyNumberFormat="1" applyFont="1" applyFill="1" applyBorder="1" applyAlignment="1">
      <alignment horizontal="center"/>
    </xf>
    <xf numFmtId="167" fontId="112" fillId="36" borderId="26" xfId="231" applyNumberFormat="1" applyFont="1" applyFill="1" applyBorder="1" applyAlignment="1">
      <alignment horizontal="center"/>
    </xf>
    <xf numFmtId="0" fontId="117" fillId="0" borderId="0" xfId="319" applyFont="1" applyAlignment="1">
      <alignment horizontal="right" vertical="center"/>
    </xf>
    <xf numFmtId="0" fontId="115" fillId="48" borderId="64" xfId="0" applyFont="1" applyFill="1" applyBorder="1" applyAlignment="1">
      <alignment horizontal="center" vertical="top" textRotation="90" wrapText="1"/>
    </xf>
    <xf numFmtId="167" fontId="115" fillId="0" borderId="33" xfId="231" applyNumberFormat="1" applyFont="1" applyBorder="1" applyAlignment="1" applyProtection="1">
      <alignment vertical="center" wrapText="1"/>
      <protection locked="0"/>
    </xf>
    <xf numFmtId="167" fontId="115" fillId="0" borderId="27" xfId="231" applyNumberFormat="1" applyFont="1" applyBorder="1" applyAlignment="1" applyProtection="1">
      <alignment vertical="center" wrapText="1"/>
      <protection locked="0"/>
    </xf>
    <xf numFmtId="167" fontId="115" fillId="0" borderId="28" xfId="231" applyNumberFormat="1" applyFont="1" applyBorder="1" applyAlignment="1" applyProtection="1">
      <alignment vertical="center" wrapText="1"/>
      <protection locked="0"/>
    </xf>
    <xf numFmtId="167" fontId="115" fillId="0" borderId="29" xfId="231" applyNumberFormat="1" applyFont="1" applyBorder="1" applyAlignment="1">
      <alignment vertical="center" wrapText="1"/>
    </xf>
    <xf numFmtId="167" fontId="110" fillId="46" borderId="30" xfId="231" applyNumberFormat="1" applyFont="1" applyFill="1" applyBorder="1" applyAlignment="1">
      <alignment vertical="center" wrapText="1"/>
    </xf>
    <xf numFmtId="167" fontId="110" fillId="46" borderId="26" xfId="231" applyNumberFormat="1" applyFont="1" applyFill="1" applyBorder="1" applyAlignment="1">
      <alignment vertical="center" wrapText="1"/>
    </xf>
    <xf numFmtId="167" fontId="115" fillId="46" borderId="33" xfId="231" applyNumberFormat="1" applyFont="1" applyFill="1" applyBorder="1" applyAlignment="1">
      <alignment vertical="center" wrapText="1"/>
    </xf>
    <xf numFmtId="167" fontId="115" fillId="46" borderId="27" xfId="231" applyNumberFormat="1" applyFont="1" applyFill="1" applyBorder="1" applyAlignment="1">
      <alignment vertical="center" wrapText="1"/>
    </xf>
    <xf numFmtId="167" fontId="115" fillId="46" borderId="35" xfId="231" applyNumberFormat="1" applyFont="1" applyFill="1" applyBorder="1" applyAlignment="1">
      <alignment vertical="center" wrapText="1"/>
    </xf>
    <xf numFmtId="167" fontId="115" fillId="46" borderId="29" xfId="231" applyNumberFormat="1" applyFont="1" applyFill="1" applyBorder="1" applyAlignment="1">
      <alignment vertical="center" wrapText="1"/>
    </xf>
    <xf numFmtId="167" fontId="110" fillId="0" borderId="30" xfId="231" applyNumberFormat="1" applyFont="1" applyBorder="1" applyAlignment="1" applyProtection="1">
      <alignment vertical="center" wrapText="1"/>
      <protection locked="0"/>
    </xf>
    <xf numFmtId="167" fontId="110" fillId="0" borderId="26" xfId="231" applyNumberFormat="1" applyFont="1" applyBorder="1" applyAlignment="1" applyProtection="1">
      <alignment vertical="center" wrapText="1"/>
      <protection locked="0"/>
    </xf>
    <xf numFmtId="167" fontId="115" fillId="45" borderId="35" xfId="388" applyNumberFormat="1" applyFont="1" applyFill="1" applyBorder="1" applyAlignment="1">
      <alignment vertical="center"/>
    </xf>
    <xf numFmtId="167" fontId="115" fillId="45" borderId="29" xfId="388" applyNumberFormat="1" applyFont="1" applyFill="1" applyBorder="1" applyAlignment="1">
      <alignment vertical="center"/>
    </xf>
    <xf numFmtId="167" fontId="110" fillId="36" borderId="30" xfId="231" applyNumberFormat="1" applyFont="1" applyFill="1" applyBorder="1" applyAlignment="1">
      <alignment vertical="center" wrapText="1"/>
    </xf>
    <xf numFmtId="167" fontId="110" fillId="36" borderId="26" xfId="231" applyNumberFormat="1" applyFont="1" applyFill="1" applyBorder="1" applyAlignment="1">
      <alignment vertical="center" wrapText="1"/>
    </xf>
    <xf numFmtId="167" fontId="115" fillId="45" borderId="34" xfId="388" applyNumberFormat="1" applyFont="1" applyFill="1" applyBorder="1" applyAlignment="1">
      <alignment vertical="center"/>
    </xf>
    <xf numFmtId="167" fontId="115" fillId="45" borderId="28" xfId="388" applyNumberFormat="1" applyFont="1" applyFill="1" applyBorder="1" applyAlignment="1">
      <alignment vertical="center"/>
    </xf>
    <xf numFmtId="167" fontId="115" fillId="0" borderId="35" xfId="231" applyNumberFormat="1" applyFont="1" applyBorder="1" applyAlignment="1" applyProtection="1">
      <alignment vertical="center" wrapText="1"/>
      <protection locked="0"/>
    </xf>
    <xf numFmtId="167" fontId="115" fillId="0" borderId="29" xfId="231" applyNumberFormat="1" applyFont="1" applyBorder="1" applyAlignment="1" applyProtection="1">
      <alignment vertical="center" wrapText="1"/>
      <protection locked="0"/>
    </xf>
    <xf numFmtId="167" fontId="110" fillId="46" borderId="36" xfId="231" applyNumberFormat="1" applyFont="1" applyFill="1" applyBorder="1" applyAlignment="1">
      <alignment vertical="center" wrapText="1"/>
    </xf>
    <xf numFmtId="167" fontId="110" fillId="46" borderId="37" xfId="231" applyNumberFormat="1" applyFont="1" applyFill="1" applyBorder="1" applyAlignment="1">
      <alignment vertical="center" wrapText="1"/>
    </xf>
    <xf numFmtId="167" fontId="115" fillId="45" borderId="33" xfId="388" applyNumberFormat="1" applyFont="1" applyFill="1" applyBorder="1" applyAlignment="1">
      <alignment vertical="center"/>
    </xf>
    <xf numFmtId="167" fontId="115" fillId="45" borderId="27" xfId="388" applyNumberFormat="1" applyFont="1" applyFill="1" applyBorder="1" applyAlignment="1">
      <alignment vertical="center"/>
    </xf>
    <xf numFmtId="167" fontId="115" fillId="0" borderId="33" xfId="231" applyNumberFormat="1" applyFont="1" applyBorder="1" applyAlignment="1">
      <alignment vertical="center" wrapText="1"/>
    </xf>
    <xf numFmtId="167" fontId="115" fillId="0" borderId="27" xfId="231" applyNumberFormat="1" applyFont="1" applyBorder="1" applyAlignment="1">
      <alignment vertical="center" wrapText="1"/>
    </xf>
    <xf numFmtId="167" fontId="115" fillId="0" borderId="34" xfId="231" applyNumberFormat="1" applyFont="1" applyBorder="1" applyAlignment="1" applyProtection="1">
      <alignment vertical="center" wrapText="1"/>
      <protection locked="0"/>
    </xf>
    <xf numFmtId="167" fontId="110" fillId="0" borderId="35" xfId="231" applyNumberFormat="1" applyFont="1" applyBorder="1" applyAlignment="1" applyProtection="1">
      <alignment vertical="center" wrapText="1"/>
      <protection locked="0"/>
    </xf>
    <xf numFmtId="167" fontId="110" fillId="0" borderId="29" xfId="231" applyNumberFormat="1" applyFont="1" applyBorder="1" applyAlignment="1" applyProtection="1">
      <alignment vertical="center" wrapText="1"/>
      <protection locked="0"/>
    </xf>
    <xf numFmtId="167" fontId="110" fillId="36" borderId="30" xfId="231" applyNumberFormat="1" applyFont="1" applyFill="1" applyBorder="1" applyAlignment="1">
      <alignment horizontal="center" vertical="center"/>
    </xf>
    <xf numFmtId="167" fontId="110" fillId="36" borderId="26" xfId="231" applyNumberFormat="1" applyFont="1" applyFill="1" applyBorder="1" applyAlignment="1">
      <alignment horizontal="center" vertical="center"/>
    </xf>
    <xf numFmtId="167" fontId="110" fillId="44" borderId="67" xfId="231" applyNumberFormat="1" applyFont="1" applyFill="1" applyBorder="1" applyAlignment="1">
      <alignment vertical="center" wrapText="1"/>
    </xf>
    <xf numFmtId="2" fontId="115" fillId="0" borderId="74" xfId="319" applyNumberFormat="1" applyFont="1" applyBorder="1" applyAlignment="1">
      <alignment vertical="center" wrapText="1"/>
    </xf>
    <xf numFmtId="2" fontId="115" fillId="0" borderId="72" xfId="319" applyNumberFormat="1" applyFont="1" applyBorder="1" applyAlignment="1">
      <alignment vertical="center" wrapText="1"/>
    </xf>
    <xf numFmtId="2" fontId="115" fillId="0" borderId="75" xfId="319" applyNumberFormat="1" applyFont="1" applyBorder="1" applyAlignment="1">
      <alignment vertical="center" wrapText="1"/>
    </xf>
    <xf numFmtId="167" fontId="111" fillId="44" borderId="67" xfId="231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vertical="center" wrapText="1"/>
    </xf>
    <xf numFmtId="2" fontId="115" fillId="45" borderId="75" xfId="380" applyNumberFormat="1" applyFont="1" applyFill="1" applyBorder="1" applyAlignment="1">
      <alignment vertical="center" wrapText="1"/>
    </xf>
    <xf numFmtId="0" fontId="115" fillId="45" borderId="75" xfId="380" applyFont="1" applyFill="1" applyBorder="1" applyAlignment="1">
      <alignment vertical="center" wrapText="1"/>
    </xf>
    <xf numFmtId="0" fontId="115" fillId="45" borderId="72" xfId="380" applyFont="1" applyFill="1" applyBorder="1" applyAlignment="1">
      <alignment vertical="center" wrapText="1"/>
    </xf>
    <xf numFmtId="167" fontId="111" fillId="44" borderId="76" xfId="231" applyNumberFormat="1" applyFont="1" applyFill="1" applyBorder="1" applyAlignment="1">
      <alignment vertical="center" wrapText="1"/>
    </xf>
    <xf numFmtId="2" fontId="115" fillId="45" borderId="74" xfId="380" applyNumberFormat="1" applyFont="1" applyFill="1" applyBorder="1" applyAlignment="1">
      <alignment vertical="center" wrapText="1"/>
    </xf>
    <xf numFmtId="0" fontId="115" fillId="45" borderId="74" xfId="380" applyFont="1" applyFill="1" applyBorder="1" applyAlignment="1">
      <alignment horizontal="left" vertical="center" wrapText="1"/>
    </xf>
    <xf numFmtId="0" fontId="115" fillId="0" borderId="72" xfId="380" applyFont="1" applyBorder="1" applyAlignment="1">
      <alignment vertical="center" wrapText="1"/>
    </xf>
    <xf numFmtId="0" fontId="115" fillId="0" borderId="75" xfId="380" applyFont="1" applyBorder="1" applyAlignment="1">
      <alignment vertical="center" wrapText="1"/>
    </xf>
    <xf numFmtId="49" fontId="110" fillId="48" borderId="69" xfId="380" applyNumberFormat="1" applyFont="1" applyFill="1" applyBorder="1" applyAlignment="1">
      <alignment horizontal="center" vertical="center"/>
    </xf>
    <xf numFmtId="49" fontId="115" fillId="0" borderId="80" xfId="380" applyNumberFormat="1" applyFont="1" applyBorder="1" applyAlignment="1">
      <alignment horizontal="right" vertical="center"/>
    </xf>
    <xf numFmtId="49" fontId="115" fillId="0" borderId="81" xfId="380" applyNumberFormat="1" applyFont="1" applyBorder="1" applyAlignment="1">
      <alignment horizontal="right" vertical="center"/>
    </xf>
    <xf numFmtId="49" fontId="115" fillId="0" borderId="82" xfId="380" applyNumberFormat="1" applyFont="1" applyBorder="1" applyAlignment="1">
      <alignment horizontal="right" vertical="center"/>
    </xf>
    <xf numFmtId="49" fontId="110" fillId="48" borderId="78" xfId="380" applyNumberFormat="1" applyFont="1" applyFill="1" applyBorder="1" applyAlignment="1">
      <alignment horizontal="center" vertical="center"/>
    </xf>
    <xf numFmtId="167" fontId="115" fillId="36" borderId="26" xfId="231" applyNumberFormat="1" applyFont="1" applyFill="1" applyBorder="1" applyAlignment="1">
      <alignment vertical="center" wrapText="1"/>
    </xf>
    <xf numFmtId="167" fontId="118" fillId="0" borderId="0" xfId="319" applyNumberFormat="1" applyFont="1" applyAlignment="1">
      <alignment vertical="center"/>
    </xf>
    <xf numFmtId="167" fontId="110" fillId="44" borderId="86" xfId="231" applyNumberFormat="1" applyFont="1" applyFill="1" applyBorder="1" applyAlignment="1">
      <alignment vertical="center"/>
    </xf>
    <xf numFmtId="167" fontId="115" fillId="0" borderId="87" xfId="231" applyNumberFormat="1" applyFont="1" applyBorder="1" applyAlignment="1" applyProtection="1">
      <alignment vertical="center" wrapText="1"/>
      <protection locked="0"/>
    </xf>
    <xf numFmtId="167" fontId="115" fillId="0" borderId="84" xfId="231" applyNumberFormat="1" applyFont="1" applyBorder="1" applyAlignment="1" applyProtection="1">
      <alignment vertical="center" wrapText="1"/>
      <protection locked="0"/>
    </xf>
    <xf numFmtId="167" fontId="115" fillId="0" borderId="88" xfId="231" applyNumberFormat="1" applyFont="1" applyBorder="1" applyAlignment="1">
      <alignment vertical="center" wrapText="1"/>
    </xf>
    <xf numFmtId="167" fontId="110" fillId="46" borderId="86" xfId="231" applyNumberFormat="1" applyFont="1" applyFill="1" applyBorder="1" applyAlignment="1">
      <alignment vertical="center" wrapText="1"/>
    </xf>
    <xf numFmtId="167" fontId="115" fillId="46" borderId="87" xfId="231" applyNumberFormat="1" applyFont="1" applyFill="1" applyBorder="1" applyAlignment="1">
      <alignment vertical="center" wrapText="1"/>
    </xf>
    <xf numFmtId="167" fontId="115" fillId="46" borderId="88" xfId="231" applyNumberFormat="1" applyFont="1" applyFill="1" applyBorder="1" applyAlignment="1">
      <alignment vertical="center" wrapText="1"/>
    </xf>
    <xf numFmtId="167" fontId="110" fillId="0" borderId="86" xfId="231" applyNumberFormat="1" applyFont="1" applyBorder="1" applyAlignment="1" applyProtection="1">
      <alignment vertical="center" wrapText="1"/>
      <protection locked="0"/>
    </xf>
    <xf numFmtId="167" fontId="115" fillId="45" borderId="88" xfId="388" applyNumberFormat="1" applyFont="1" applyFill="1" applyBorder="1" applyAlignment="1">
      <alignment vertical="center"/>
    </xf>
    <xf numFmtId="167" fontId="110" fillId="36" borderId="86" xfId="231" applyNumberFormat="1" applyFont="1" applyFill="1" applyBorder="1" applyAlignment="1">
      <alignment vertical="center" wrapText="1"/>
    </xf>
    <xf numFmtId="167" fontId="115" fillId="45" borderId="84" xfId="388" applyNumberFormat="1" applyFont="1" applyFill="1" applyBorder="1" applyAlignment="1">
      <alignment vertical="center"/>
    </xf>
    <xf numFmtId="167" fontId="115" fillId="0" borderId="88" xfId="231" applyNumberFormat="1" applyFont="1" applyBorder="1" applyAlignment="1" applyProtection="1">
      <alignment vertical="center" wrapText="1"/>
      <protection locked="0"/>
    </xf>
    <xf numFmtId="167" fontId="110" fillId="46" borderId="89" xfId="231" applyNumberFormat="1" applyFont="1" applyFill="1" applyBorder="1" applyAlignment="1">
      <alignment vertical="center" wrapText="1"/>
    </xf>
    <xf numFmtId="167" fontId="115" fillId="45" borderId="87" xfId="388" applyNumberFormat="1" applyFont="1" applyFill="1" applyBorder="1" applyAlignment="1">
      <alignment vertical="center"/>
    </xf>
    <xf numFmtId="167" fontId="115" fillId="0" borderId="87" xfId="231" applyNumberFormat="1" applyFont="1" applyBorder="1" applyAlignment="1">
      <alignment vertical="center" wrapText="1"/>
    </xf>
    <xf numFmtId="167" fontId="110" fillId="0" borderId="88" xfId="231" applyNumberFormat="1" applyFont="1" applyBorder="1" applyAlignment="1" applyProtection="1">
      <alignment vertical="center" wrapText="1"/>
      <protection locked="0"/>
    </xf>
    <xf numFmtId="167" fontId="110" fillId="36" borderId="86" xfId="231" applyNumberFormat="1" applyFont="1" applyFill="1" applyBorder="1" applyAlignment="1">
      <alignment horizontal="center" vertical="center"/>
    </xf>
    <xf numFmtId="167" fontId="115" fillId="0" borderId="35" xfId="231" applyNumberFormat="1" applyFont="1" applyBorder="1" applyAlignment="1">
      <alignment vertical="center" wrapText="1"/>
    </xf>
    <xf numFmtId="0" fontId="113" fillId="48" borderId="84" xfId="0" applyFont="1" applyFill="1" applyBorder="1" applyAlignment="1">
      <alignment horizontal="center" vertical="center" wrapText="1"/>
    </xf>
    <xf numFmtId="0" fontId="110" fillId="48" borderId="85" xfId="0" applyFont="1" applyFill="1" applyBorder="1" applyAlignment="1">
      <alignment horizontal="center" vertical="top" textRotation="90" wrapText="1"/>
    </xf>
    <xf numFmtId="167" fontId="115" fillId="0" borderId="12" xfId="231" applyNumberFormat="1" applyFont="1" applyBorder="1" applyAlignment="1" applyProtection="1">
      <alignment vertical="center" wrapText="1"/>
      <protection locked="0"/>
    </xf>
    <xf numFmtId="167" fontId="110" fillId="44" borderId="38" xfId="231" applyNumberFormat="1" applyFont="1" applyFill="1" applyBorder="1" applyAlignment="1">
      <alignment vertical="center"/>
    </xf>
    <xf numFmtId="167" fontId="115" fillId="0" borderId="41" xfId="231" applyNumberFormat="1" applyFont="1" applyBorder="1" applyAlignment="1" applyProtection="1">
      <alignment vertical="center" wrapText="1"/>
      <protection locked="0"/>
    </xf>
    <xf numFmtId="167" fontId="115" fillId="0" borderId="39" xfId="231" applyNumberFormat="1" applyFont="1" applyBorder="1" applyAlignment="1">
      <alignment vertical="center" wrapText="1"/>
    </xf>
    <xf numFmtId="167" fontId="110" fillId="46" borderId="38" xfId="231" applyNumberFormat="1" applyFont="1" applyFill="1" applyBorder="1" applyAlignment="1">
      <alignment vertical="center" wrapText="1"/>
    </xf>
    <xf numFmtId="167" fontId="115" fillId="46" borderId="40" xfId="231" applyNumberFormat="1" applyFont="1" applyFill="1" applyBorder="1" applyAlignment="1">
      <alignment vertical="center" wrapText="1"/>
    </xf>
    <xf numFmtId="167" fontId="115" fillId="46" borderId="39" xfId="231" applyNumberFormat="1" applyFont="1" applyFill="1" applyBorder="1" applyAlignment="1">
      <alignment vertical="center" wrapText="1"/>
    </xf>
    <xf numFmtId="167" fontId="110" fillId="0" borderId="38" xfId="231" applyNumberFormat="1" applyFont="1" applyBorder="1" applyAlignment="1" applyProtection="1">
      <alignment vertical="center" wrapText="1"/>
      <protection locked="0"/>
    </xf>
    <xf numFmtId="167" fontId="115" fillId="45" borderId="39" xfId="388" applyNumberFormat="1" applyFont="1" applyFill="1" applyBorder="1" applyAlignment="1">
      <alignment vertical="center"/>
    </xf>
    <xf numFmtId="167" fontId="110" fillId="36" borderId="38" xfId="231" applyNumberFormat="1" applyFont="1" applyFill="1" applyBorder="1" applyAlignment="1">
      <alignment vertical="center" wrapText="1"/>
    </xf>
    <xf numFmtId="167" fontId="115" fillId="45" borderId="41" xfId="388" applyNumberFormat="1" applyFont="1" applyFill="1" applyBorder="1" applyAlignment="1">
      <alignment vertical="center"/>
    </xf>
    <xf numFmtId="167" fontId="115" fillId="0" borderId="39" xfId="231" applyNumberFormat="1" applyFont="1" applyBorder="1" applyAlignment="1" applyProtection="1">
      <alignment vertical="center" wrapText="1"/>
      <protection locked="0"/>
    </xf>
    <xf numFmtId="167" fontId="110" fillId="46" borderId="42" xfId="231" applyNumberFormat="1" applyFont="1" applyFill="1" applyBorder="1" applyAlignment="1">
      <alignment vertical="center" wrapText="1"/>
    </xf>
    <xf numFmtId="167" fontId="115" fillId="45" borderId="40" xfId="388" applyNumberFormat="1" applyFont="1" applyFill="1" applyBorder="1" applyAlignment="1">
      <alignment vertical="center"/>
    </xf>
    <xf numFmtId="167" fontId="115" fillId="0" borderId="40" xfId="231" applyNumberFormat="1" applyFont="1" applyBorder="1" applyAlignment="1">
      <alignment vertical="center" wrapText="1"/>
    </xf>
    <xf numFmtId="167" fontId="110" fillId="0" borderId="39" xfId="231" applyNumberFormat="1" applyFont="1" applyBorder="1" applyAlignment="1" applyProtection="1">
      <alignment vertical="center" wrapText="1"/>
      <protection locked="0"/>
    </xf>
    <xf numFmtId="167" fontId="110" fillId="36" borderId="38" xfId="231" applyNumberFormat="1" applyFont="1" applyFill="1" applyBorder="1" applyAlignment="1">
      <alignment horizontal="center" vertical="center"/>
    </xf>
    <xf numFmtId="167" fontId="110" fillId="47" borderId="69" xfId="231" applyNumberFormat="1" applyFont="1" applyFill="1" applyBorder="1" applyAlignment="1" applyProtection="1">
      <alignment vertical="center" wrapText="1"/>
      <protection locked="0"/>
    </xf>
    <xf numFmtId="167" fontId="110" fillId="47" borderId="80" xfId="231" applyNumberFormat="1" applyFont="1" applyFill="1" applyBorder="1" applyAlignment="1" applyProtection="1">
      <alignment vertical="center" wrapText="1"/>
      <protection locked="0"/>
    </xf>
    <xf numFmtId="167" fontId="110" fillId="47" borderId="81" xfId="231" applyNumberFormat="1" applyFont="1" applyFill="1" applyBorder="1" applyAlignment="1" applyProtection="1">
      <alignment vertical="center" wrapText="1"/>
      <protection locked="0"/>
    </xf>
    <xf numFmtId="167" fontId="110" fillId="47" borderId="82" xfId="231" applyNumberFormat="1" applyFont="1" applyFill="1" applyBorder="1" applyAlignment="1" applyProtection="1">
      <alignment vertical="center" wrapText="1"/>
      <protection locked="0"/>
    </xf>
    <xf numFmtId="167" fontId="110" fillId="47" borderId="78" xfId="231" applyNumberFormat="1" applyFont="1" applyFill="1" applyBorder="1" applyAlignment="1" applyProtection="1">
      <alignment vertical="center" wrapText="1"/>
      <protection locked="0"/>
    </xf>
    <xf numFmtId="167" fontId="110" fillId="47" borderId="92" xfId="231" applyNumberFormat="1" applyFont="1" applyFill="1" applyBorder="1" applyAlignment="1" applyProtection="1">
      <alignment vertical="center" wrapText="1"/>
      <protection locked="0"/>
    </xf>
    <xf numFmtId="167" fontId="110" fillId="44" borderId="69" xfId="231" applyNumberFormat="1" applyFont="1" applyFill="1" applyBorder="1" applyAlignment="1">
      <alignment vertical="center"/>
    </xf>
    <xf numFmtId="167" fontId="115" fillId="0" borderId="80" xfId="231" applyNumberFormat="1" applyFont="1" applyBorder="1" applyAlignment="1" applyProtection="1">
      <alignment vertical="center" wrapText="1"/>
      <protection locked="0"/>
    </xf>
    <xf numFmtId="167" fontId="110" fillId="36" borderId="69" xfId="231" applyNumberFormat="1" applyFont="1" applyFill="1" applyBorder="1" applyAlignment="1">
      <alignment vertical="center" wrapText="1"/>
    </xf>
    <xf numFmtId="167" fontId="110" fillId="47" borderId="93" xfId="231" applyNumberFormat="1" applyFont="1" applyFill="1" applyBorder="1" applyAlignment="1" applyProtection="1">
      <alignment vertical="center" wrapText="1"/>
      <protection locked="0"/>
    </xf>
    <xf numFmtId="167" fontId="110" fillId="47" borderId="77" xfId="231" applyNumberFormat="1" applyFont="1" applyFill="1" applyBorder="1" applyAlignment="1" applyProtection="1">
      <alignment vertical="center" wrapText="1"/>
      <protection locked="0"/>
    </xf>
    <xf numFmtId="167" fontId="110" fillId="36" borderId="69" xfId="231" applyNumberFormat="1" applyFont="1" applyFill="1" applyBorder="1" applyAlignment="1">
      <alignment horizontal="center" vertical="center"/>
    </xf>
    <xf numFmtId="167" fontId="111" fillId="44" borderId="69" xfId="231" applyNumberFormat="1" applyFont="1" applyFill="1" applyBorder="1" applyAlignment="1">
      <alignment vertical="center" wrapText="1"/>
    </xf>
    <xf numFmtId="0" fontId="115" fillId="0" borderId="78" xfId="0" applyFont="1" applyBorder="1" applyAlignment="1">
      <alignment vertical="center"/>
    </xf>
    <xf numFmtId="0" fontId="110" fillId="0" borderId="78" xfId="0" applyFont="1" applyBorder="1" applyAlignment="1">
      <alignment vertical="center"/>
    </xf>
    <xf numFmtId="0" fontId="115" fillId="0" borderId="78" xfId="0" applyFont="1" applyBorder="1" applyAlignment="1" applyProtection="1">
      <alignment vertical="center"/>
      <protection locked="0"/>
    </xf>
    <xf numFmtId="0" fontId="115" fillId="0" borderId="78" xfId="0" applyFont="1" applyBorder="1" applyAlignment="1">
      <alignment horizontal="center" vertical="center"/>
    </xf>
    <xf numFmtId="0" fontId="113" fillId="48" borderId="13" xfId="0" applyFont="1" applyFill="1" applyBorder="1" applyAlignment="1">
      <alignment horizontal="center" vertical="center" wrapText="1"/>
    </xf>
    <xf numFmtId="0" fontId="115" fillId="36" borderId="25" xfId="0" applyFont="1" applyFill="1" applyBorder="1" applyAlignment="1">
      <alignment horizontal="center" vertical="top" textRotation="90" wrapText="1"/>
    </xf>
    <xf numFmtId="0" fontId="115" fillId="36" borderId="64" xfId="0" applyFont="1" applyFill="1" applyBorder="1" applyAlignment="1">
      <alignment horizontal="center" vertical="top" textRotation="90" wrapText="1"/>
    </xf>
    <xf numFmtId="167" fontId="110" fillId="0" borderId="86" xfId="231" applyNumberFormat="1" applyFont="1" applyFill="1" applyBorder="1" applyAlignment="1" applyProtection="1">
      <alignment vertical="center" wrapText="1"/>
      <protection locked="0"/>
    </xf>
    <xf numFmtId="167" fontId="110" fillId="0" borderId="87" xfId="231" applyNumberFormat="1" applyFont="1" applyFill="1" applyBorder="1" applyAlignment="1" applyProtection="1">
      <alignment vertical="center" wrapText="1"/>
      <protection locked="0"/>
    </xf>
    <xf numFmtId="0" fontId="3" fillId="0" borderId="0" xfId="319" applyFont="1" applyAlignment="1" applyProtection="1">
      <alignment horizontal="center" vertical="center"/>
      <protection locked="0"/>
    </xf>
    <xf numFmtId="0" fontId="108" fillId="0" borderId="0" xfId="319" applyFont="1" applyAlignment="1">
      <alignment horizontal="center" vertical="center" wrapText="1"/>
    </xf>
    <xf numFmtId="0" fontId="3" fillId="0" borderId="0" xfId="319" applyFont="1" applyAlignment="1" applyProtection="1">
      <alignment horizontal="left" vertical="center"/>
      <protection locked="0"/>
    </xf>
    <xf numFmtId="0" fontId="4" fillId="0" borderId="0" xfId="319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319" applyFont="1" applyAlignment="1">
      <alignment horizontal="center" vertical="center"/>
    </xf>
    <xf numFmtId="0" fontId="1" fillId="0" borderId="0" xfId="319" applyAlignment="1">
      <alignment vertical="center"/>
    </xf>
    <xf numFmtId="0" fontId="3" fillId="0" borderId="0" xfId="319" applyFont="1" applyAlignment="1" applyProtection="1">
      <alignment horizontal="left"/>
      <protection locked="0"/>
    </xf>
    <xf numFmtId="0" fontId="108" fillId="0" borderId="0" xfId="386" applyFont="1" applyAlignment="1">
      <alignment horizontal="center" vertical="center"/>
    </xf>
    <xf numFmtId="0" fontId="108" fillId="0" borderId="0" xfId="319" applyFont="1" applyAlignment="1">
      <alignment horizontal="center" vertical="center"/>
    </xf>
    <xf numFmtId="0" fontId="4" fillId="0" borderId="0" xfId="319" applyFont="1" applyAlignment="1">
      <alignment horizontal="left" vertical="center"/>
    </xf>
    <xf numFmtId="14" fontId="4" fillId="0" borderId="0" xfId="0" applyNumberFormat="1" applyFont="1" applyAlignment="1">
      <alignment vertical="center"/>
    </xf>
    <xf numFmtId="0" fontId="107" fillId="0" borderId="0" xfId="319" applyFont="1" applyAlignment="1">
      <alignment horizontal="center" vertical="center"/>
    </xf>
    <xf numFmtId="0" fontId="116" fillId="36" borderId="63" xfId="0" applyFont="1" applyFill="1" applyBorder="1" applyAlignment="1">
      <alignment horizontal="center" vertical="center" wrapText="1"/>
    </xf>
    <xf numFmtId="0" fontId="116" fillId="36" borderId="43" xfId="0" applyFont="1" applyFill="1" applyBorder="1" applyAlignment="1">
      <alignment horizontal="center" vertical="center" wrapText="1"/>
    </xf>
    <xf numFmtId="0" fontId="113" fillId="36" borderId="13" xfId="0" applyFont="1" applyFill="1" applyBorder="1" applyAlignment="1">
      <alignment horizontal="center" vertical="center" wrapText="1"/>
    </xf>
    <xf numFmtId="0" fontId="110" fillId="36" borderId="66" xfId="388" applyFont="1" applyFill="1" applyBorder="1" applyAlignment="1">
      <alignment horizontal="center" vertical="center" wrapText="1"/>
    </xf>
    <xf numFmtId="0" fontId="110" fillId="36" borderId="67" xfId="388" applyFont="1" applyFill="1" applyBorder="1" applyAlignment="1">
      <alignment horizontal="center" vertical="center" wrapText="1"/>
    </xf>
    <xf numFmtId="0" fontId="110" fillId="49" borderId="77" xfId="388" applyFont="1" applyFill="1" applyBorder="1" applyAlignment="1">
      <alignment horizontal="center" vertical="center" textRotation="90"/>
    </xf>
    <xf numFmtId="0" fontId="110" fillId="49" borderId="78" xfId="388" applyFont="1" applyFill="1" applyBorder="1" applyAlignment="1">
      <alignment horizontal="center" vertical="center" textRotation="90"/>
    </xf>
    <xf numFmtId="0" fontId="110" fillId="49" borderId="79" xfId="388" applyFont="1" applyFill="1" applyBorder="1" applyAlignment="1">
      <alignment horizontal="center" vertical="center" textRotation="90"/>
    </xf>
    <xf numFmtId="0" fontId="110" fillId="49" borderId="71" xfId="0" applyFont="1" applyFill="1" applyBorder="1" applyAlignment="1">
      <alignment horizontal="center" vertical="center" wrapText="1"/>
    </xf>
    <xf numFmtId="0" fontId="110" fillId="49" borderId="72" xfId="0" applyFont="1" applyFill="1" applyBorder="1" applyAlignment="1">
      <alignment horizontal="center" vertical="center" wrapText="1"/>
    </xf>
    <xf numFmtId="0" fontId="110" fillId="49" borderId="73" xfId="0" applyFont="1" applyFill="1" applyBorder="1" applyAlignment="1">
      <alignment horizontal="center" vertical="center" wrapText="1"/>
    </xf>
    <xf numFmtId="0" fontId="113" fillId="48" borderId="34" xfId="0" applyFont="1" applyFill="1" applyBorder="1" applyAlignment="1">
      <alignment horizontal="center" vertical="center" wrapText="1"/>
    </xf>
    <xf numFmtId="0" fontId="113" fillId="48" borderId="13" xfId="0" applyFont="1" applyFill="1" applyBorder="1" applyAlignment="1">
      <alignment horizontal="center" vertical="center" wrapText="1"/>
    </xf>
    <xf numFmtId="0" fontId="116" fillId="48" borderId="63" xfId="0" applyFont="1" applyFill="1" applyBorder="1" applyAlignment="1">
      <alignment horizontal="center" vertical="center" wrapText="1"/>
    </xf>
    <xf numFmtId="0" fontId="116" fillId="48" borderId="43" xfId="0" applyFont="1" applyFill="1" applyBorder="1" applyAlignment="1">
      <alignment horizontal="center" vertical="center" wrapText="1"/>
    </xf>
    <xf numFmtId="0" fontId="116" fillId="48" borderId="83" xfId="0" applyFont="1" applyFill="1" applyBorder="1" applyAlignment="1">
      <alignment horizontal="center" vertical="center" wrapText="1"/>
    </xf>
    <xf numFmtId="0" fontId="115" fillId="36" borderId="28" xfId="0" applyFont="1" applyFill="1" applyBorder="1" applyAlignment="1">
      <alignment horizontal="center" vertical="top" textRotation="90" wrapText="1"/>
    </xf>
    <xf numFmtId="0" fontId="115" fillId="36" borderId="65" xfId="0" applyFont="1" applyFill="1" applyBorder="1" applyAlignment="1">
      <alignment horizontal="center" vertical="top" textRotation="90" wrapText="1"/>
    </xf>
    <xf numFmtId="0" fontId="115" fillId="48" borderId="92" xfId="0" applyFont="1" applyFill="1" applyBorder="1" applyAlignment="1">
      <alignment horizontal="center" vertical="top" textRotation="90" wrapText="1"/>
    </xf>
    <xf numFmtId="0" fontId="115" fillId="48" borderId="81" xfId="0" applyFont="1" applyFill="1" applyBorder="1" applyAlignment="1">
      <alignment horizontal="center" vertical="top" textRotation="90" wrapText="1"/>
    </xf>
    <xf numFmtId="0" fontId="115" fillId="48" borderId="93" xfId="0" applyFont="1" applyFill="1" applyBorder="1" applyAlignment="1">
      <alignment horizontal="center" vertical="top" textRotation="90" wrapText="1"/>
    </xf>
    <xf numFmtId="0" fontId="116" fillId="36" borderId="90" xfId="0" applyFont="1" applyFill="1" applyBorder="1" applyAlignment="1">
      <alignment horizontal="center" vertical="center" wrapText="1"/>
    </xf>
    <xf numFmtId="0" fontId="115" fillId="36" borderId="41" xfId="0" applyFont="1" applyFill="1" applyBorder="1" applyAlignment="1">
      <alignment horizontal="center" vertical="center" textRotation="90" wrapText="1"/>
    </xf>
    <xf numFmtId="0" fontId="115" fillId="36" borderId="91" xfId="0" applyFont="1" applyFill="1" applyBorder="1" applyAlignment="1">
      <alignment horizontal="center" vertical="center" textRotation="90" wrapText="1"/>
    </xf>
    <xf numFmtId="0" fontId="115" fillId="36" borderId="13" xfId="0" applyFont="1" applyFill="1" applyBorder="1" applyAlignment="1">
      <alignment horizontal="center" vertical="center" textRotation="90" wrapText="1"/>
    </xf>
    <xf numFmtId="0" fontId="115" fillId="36" borderId="25" xfId="0" applyFont="1" applyFill="1" applyBorder="1" applyAlignment="1">
      <alignment horizontal="center" vertical="center" textRotation="90" wrapText="1"/>
    </xf>
    <xf numFmtId="0" fontId="113" fillId="36" borderId="34" xfId="0" applyFont="1" applyFill="1" applyBorder="1" applyAlignment="1">
      <alignment horizontal="center" vertical="center" wrapText="1"/>
    </xf>
    <xf numFmtId="0" fontId="115" fillId="36" borderId="84" xfId="0" applyFont="1" applyFill="1" applyBorder="1" applyAlignment="1">
      <alignment horizontal="center" vertical="top" textRotation="90" wrapText="1"/>
    </xf>
    <xf numFmtId="0" fontId="115" fillId="36" borderId="85" xfId="0" applyFont="1" applyFill="1" applyBorder="1" applyAlignment="1">
      <alignment horizontal="center" vertical="top" textRotation="90" wrapText="1"/>
    </xf>
    <xf numFmtId="0" fontId="115" fillId="36" borderId="13" xfId="0" applyFont="1" applyFill="1" applyBorder="1" applyAlignment="1">
      <alignment horizontal="center" vertical="top" textRotation="90" wrapText="1"/>
    </xf>
    <xf numFmtId="0" fontId="115" fillId="36" borderId="25" xfId="0" applyFont="1" applyFill="1" applyBorder="1" applyAlignment="1">
      <alignment horizontal="center" vertical="top" textRotation="90" wrapText="1"/>
    </xf>
    <xf numFmtId="0" fontId="116" fillId="49" borderId="68" xfId="0" applyFont="1" applyFill="1" applyBorder="1" applyAlignment="1">
      <alignment horizontal="center" vertical="center" wrapText="1"/>
    </xf>
    <xf numFmtId="0" fontId="116" fillId="36" borderId="83" xfId="0" applyFont="1" applyFill="1" applyBorder="1" applyAlignment="1">
      <alignment horizontal="center" vertical="center" wrapText="1"/>
    </xf>
    <xf numFmtId="0" fontId="110" fillId="0" borderId="0" xfId="0" applyFont="1" applyAlignment="1">
      <alignment horizontal="center" vertical="center"/>
    </xf>
    <xf numFmtId="0" fontId="110" fillId="0" borderId="8" xfId="0" applyFont="1" applyBorder="1" applyAlignment="1">
      <alignment horizontal="center" vertical="center"/>
    </xf>
    <xf numFmtId="0" fontId="115" fillId="36" borderId="34" xfId="0" applyFont="1" applyFill="1" applyBorder="1" applyAlignment="1">
      <alignment horizontal="center" vertical="top" textRotation="90" wrapText="1"/>
    </xf>
    <xf numFmtId="0" fontId="115" fillId="36" borderId="64" xfId="0" applyFont="1" applyFill="1" applyBorder="1" applyAlignment="1">
      <alignment horizontal="center" vertical="top" textRotation="90" wrapText="1"/>
    </xf>
    <xf numFmtId="0" fontId="110" fillId="0" borderId="0" xfId="0" applyFont="1" applyAlignment="1">
      <alignment horizontal="center" vertical="center" wrapText="1"/>
    </xf>
    <xf numFmtId="0" fontId="110" fillId="0" borderId="8" xfId="0" applyFont="1" applyBorder="1" applyAlignment="1">
      <alignment horizontal="center" vertical="center" wrapText="1"/>
    </xf>
  </cellXfs>
  <cellStyles count="705">
    <cellStyle name="_FS_TBI Romania_March 2007" xfId="1"/>
    <cellStyle name="_FS_TBI Romania_March 2007_investments analysis TBIH (2)" xfId="2"/>
    <cellStyle name="_FS_TBI Romania_March 2007_TBIH Shab 12-07" xfId="3"/>
    <cellStyle name="_FS_TBI Romania_March 2007_TBIH Shab 12-07 Statutory" xfId="4"/>
    <cellStyle name="20% - Accent1 2" xfId="5"/>
    <cellStyle name="20% - Accent1 3" xfId="6"/>
    <cellStyle name="20% - Accent2 2" xfId="7"/>
    <cellStyle name="20% - Accent2 3" xfId="8"/>
    <cellStyle name="20% - Accent3 2" xfId="9"/>
    <cellStyle name="20% - Accent3 3" xfId="10"/>
    <cellStyle name="20% - Accent4 2" xfId="11"/>
    <cellStyle name="20% - Accent4 3" xfId="12"/>
    <cellStyle name="20% - Accent5 2" xfId="13"/>
    <cellStyle name="20% - Accent5 3" xfId="14"/>
    <cellStyle name="20% - Accent6 2" xfId="15"/>
    <cellStyle name="20% - Accent6 3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20% - הדגשה1" xfId="23"/>
    <cellStyle name="20% - הדגשה2" xfId="24"/>
    <cellStyle name="20% - הדגשה3" xfId="25"/>
    <cellStyle name="20% - הדגשה4" xfId="26"/>
    <cellStyle name="20% - הדגשה5" xfId="27"/>
    <cellStyle name="20% - הדגשה6" xfId="28"/>
    <cellStyle name="40% - Accent1 2" xfId="29"/>
    <cellStyle name="40% - Accent1 3" xfId="30"/>
    <cellStyle name="40% - Accent2 2" xfId="31"/>
    <cellStyle name="40% - Accent2 3" xfId="32"/>
    <cellStyle name="40% - Accent3 2" xfId="33"/>
    <cellStyle name="40% - Accent3 3" xfId="34"/>
    <cellStyle name="40% - Accent4 2" xfId="35"/>
    <cellStyle name="40% - Accent4 3" xfId="36"/>
    <cellStyle name="40% - Accent5 2" xfId="37"/>
    <cellStyle name="40% - Accent5 3" xfId="38"/>
    <cellStyle name="40% - Accent6 2" xfId="39"/>
    <cellStyle name="40% - Accent6 3" xfId="40"/>
    <cellStyle name="40% - Акцент1" xfId="41"/>
    <cellStyle name="40% - Акцент2" xfId="42"/>
    <cellStyle name="40% - Акцент3" xfId="43"/>
    <cellStyle name="40% - Акцент4" xfId="44"/>
    <cellStyle name="40% - Акцент5" xfId="45"/>
    <cellStyle name="40% - Акцент6" xfId="46"/>
    <cellStyle name="40% - הדגשה1" xfId="47"/>
    <cellStyle name="40% - הדגשה2" xfId="48"/>
    <cellStyle name="40% - הדגשה3" xfId="49"/>
    <cellStyle name="40% - הדגשה4" xfId="50"/>
    <cellStyle name="40% - הדגשה5" xfId="51"/>
    <cellStyle name="40% - הדגשה6" xfId="52"/>
    <cellStyle name="60% - Accent1 2" xfId="53"/>
    <cellStyle name="60% - Accent1 3" xfId="54"/>
    <cellStyle name="60% - Accent2 2" xfId="55"/>
    <cellStyle name="60% - Accent2 3" xfId="56"/>
    <cellStyle name="60% - Accent3 2" xfId="57"/>
    <cellStyle name="60% - Accent3 3" xfId="58"/>
    <cellStyle name="60% - Accent4 2" xfId="59"/>
    <cellStyle name="60% - Accent4 3" xfId="60"/>
    <cellStyle name="60% - Accent5 2" xfId="61"/>
    <cellStyle name="60% - Accent5 3" xfId="62"/>
    <cellStyle name="60% - Accent6 2" xfId="63"/>
    <cellStyle name="60% - Accent6 3" xfId="64"/>
    <cellStyle name="60% - Акцент1" xfId="65"/>
    <cellStyle name="60% - Акцент2" xfId="66"/>
    <cellStyle name="60% - Акцент3" xfId="67"/>
    <cellStyle name="60% - Акцент4" xfId="68"/>
    <cellStyle name="60% - Акцент5" xfId="69"/>
    <cellStyle name="60% - Акцент6" xfId="70"/>
    <cellStyle name="60% - הדגשה1" xfId="71"/>
    <cellStyle name="60% - הדגשה2" xfId="72"/>
    <cellStyle name="60% - הדגשה3" xfId="73"/>
    <cellStyle name="60% - הדגשה4" xfId="74"/>
    <cellStyle name="60% - הדגשה5" xfId="75"/>
    <cellStyle name="60% - הדגשה6" xfId="76"/>
    <cellStyle name="Accent1 - 20%" xfId="77"/>
    <cellStyle name="Accent1 - 40%" xfId="78"/>
    <cellStyle name="Accent1 - 60%" xfId="79"/>
    <cellStyle name="Accent1 2" xfId="80"/>
    <cellStyle name="Accent1 3" xfId="81"/>
    <cellStyle name="Accent2 - 20%" xfId="82"/>
    <cellStyle name="Accent2 - 40%" xfId="83"/>
    <cellStyle name="Accent2 - 60%" xfId="84"/>
    <cellStyle name="Accent2 2" xfId="85"/>
    <cellStyle name="Accent2 3" xfId="86"/>
    <cellStyle name="Accent3 - 20%" xfId="87"/>
    <cellStyle name="Accent3 - 40%" xfId="88"/>
    <cellStyle name="Accent3 - 60%" xfId="89"/>
    <cellStyle name="Accent3 2" xfId="90"/>
    <cellStyle name="Accent3 3" xfId="91"/>
    <cellStyle name="Accent4 - 20%" xfId="92"/>
    <cellStyle name="Accent4 - 40%" xfId="93"/>
    <cellStyle name="Accent4 - 60%" xfId="94"/>
    <cellStyle name="Accent4 2" xfId="95"/>
    <cellStyle name="Accent4 3" xfId="96"/>
    <cellStyle name="Accent5 - 20%" xfId="97"/>
    <cellStyle name="Accent5 - 40%" xfId="98"/>
    <cellStyle name="Accent5 - 60%" xfId="99"/>
    <cellStyle name="Accent5 2" xfId="100"/>
    <cellStyle name="Accent5 3" xfId="101"/>
    <cellStyle name="Accent6 - 20%" xfId="102"/>
    <cellStyle name="Accent6 - 40%" xfId="103"/>
    <cellStyle name="Accent6 - 60%" xfId="104"/>
    <cellStyle name="Accent6 2" xfId="105"/>
    <cellStyle name="Accent6 3" xfId="106"/>
    <cellStyle name="args.style" xfId="107"/>
    <cellStyle name="Bad 2" xfId="108"/>
    <cellStyle name="Bad 3" xfId="109"/>
    <cellStyle name="Calc Currency (0)" xfId="110"/>
    <cellStyle name="Calc Currency (0) 2" xfId="111"/>
    <cellStyle name="Calc Currency (0) 3" xfId="112"/>
    <cellStyle name="Calc Currency (0) 4" xfId="113"/>
    <cellStyle name="Calc Currency (0) 5" xfId="114"/>
    <cellStyle name="Calc Currency (0) 6" xfId="115"/>
    <cellStyle name="Calc Currency (0) 7" xfId="116"/>
    <cellStyle name="Calc Currency (0) 8" xfId="117"/>
    <cellStyle name="Calculation 2" xfId="118"/>
    <cellStyle name="Calculation 3" xfId="119"/>
    <cellStyle name="Centered Heading" xfId="120"/>
    <cellStyle name="Check Cell 2" xfId="121"/>
    <cellStyle name="Check Cell 3" xfId="122"/>
    <cellStyle name="Column_Title" xfId="123"/>
    <cellStyle name="Comma %" xfId="124"/>
    <cellStyle name="Comma 0.0" xfId="125"/>
    <cellStyle name="Comma 0.0%" xfId="126"/>
    <cellStyle name="Comma 0.00" xfId="127"/>
    <cellStyle name="Comma 0.00%" xfId="128"/>
    <cellStyle name="Comma 0.000" xfId="129"/>
    <cellStyle name="Comma 0.000%" xfId="130"/>
    <cellStyle name="Comma 10" xfId="131"/>
    <cellStyle name="Comma 10 2" xfId="132"/>
    <cellStyle name="Comma 11" xfId="133"/>
    <cellStyle name="Comma 12" xfId="134"/>
    <cellStyle name="Comma 13" xfId="135"/>
    <cellStyle name="Comma 13 2" xfId="136"/>
    <cellStyle name="Comma 13 3" xfId="137"/>
    <cellStyle name="Comma 14 2" xfId="138"/>
    <cellStyle name="Comma 14 2 2" xfId="139"/>
    <cellStyle name="Comma 14 2 2 2" xfId="140"/>
    <cellStyle name="Comma 14 2 2 3" xfId="141"/>
    <cellStyle name="Comma 14 3" xfId="142"/>
    <cellStyle name="Comma 14 3 2" xfId="143"/>
    <cellStyle name="Comma 14 3 3" xfId="144"/>
    <cellStyle name="Comma 2" xfId="145"/>
    <cellStyle name="Comma 2 2" xfId="146"/>
    <cellStyle name="Comma 2 2 10" xfId="147"/>
    <cellStyle name="Comma 2 2 11" xfId="148"/>
    <cellStyle name="Comma 2 2 2" xfId="149"/>
    <cellStyle name="Comma 2 2 2 10" xfId="150"/>
    <cellStyle name="Comma 2 2 2 11" xfId="151"/>
    <cellStyle name="Comma 2 2 2 2" xfId="152"/>
    <cellStyle name="Comma 2 2 2 2 2" xfId="153"/>
    <cellStyle name="Comma 2 2 2 2 2 2" xfId="154"/>
    <cellStyle name="Comma 2 2 2 2 2 2 2" xfId="155"/>
    <cellStyle name="Comma 2 2 2 2 2 2 2 2" xfId="156"/>
    <cellStyle name="Comma 2 2 2 2 2 2 2 2 2" xfId="157"/>
    <cellStyle name="Comma 2 2 2 2 2 2 2 2 2 2" xfId="158"/>
    <cellStyle name="Comma 2 2 2 2 2 2 2 2 2 2 2" xfId="159"/>
    <cellStyle name="Comma 2 2 2 2 2 2 2 2 2 2 3" xfId="160"/>
    <cellStyle name="Comma 2 2 2 2 2 2 2 2 2 3" xfId="161"/>
    <cellStyle name="Comma 2 2 2 2 2 2 2 2 2 4" xfId="162"/>
    <cellStyle name="Comma 2 2 2 2 2 2 2 2 3" xfId="163"/>
    <cellStyle name="Comma 2 2 2 2 2 2 2 2 4" xfId="164"/>
    <cellStyle name="Comma 2 2 2 2 2 2 2 3" xfId="165"/>
    <cellStyle name="Comma 2 2 2 2 2 2 2 4" xfId="166"/>
    <cellStyle name="Comma 2 2 2 2 2 2 2 5" xfId="167"/>
    <cellStyle name="Comma 2 2 2 2 2 2 3" xfId="168"/>
    <cellStyle name="Comma 2 2 2 2 2 2 4" xfId="169"/>
    <cellStyle name="Comma 2 2 2 2 2 2 5" xfId="170"/>
    <cellStyle name="Comma 2 2 2 2 2 2 6" xfId="171"/>
    <cellStyle name="Comma 2 2 2 2 2 3" xfId="172"/>
    <cellStyle name="Comma 2 2 2 2 2 3 2" xfId="173"/>
    <cellStyle name="Comma 2 2 2 2 2 4" xfId="174"/>
    <cellStyle name="Comma 2 2 2 2 2 5" xfId="175"/>
    <cellStyle name="Comma 2 2 2 2 2 6" xfId="176"/>
    <cellStyle name="Comma 2 2 2 2 3" xfId="177"/>
    <cellStyle name="Comma 2 2 2 2 4" xfId="178"/>
    <cellStyle name="Comma 2 2 2 2 5" xfId="179"/>
    <cellStyle name="Comma 2 2 2 2 5 2" xfId="180"/>
    <cellStyle name="Comma 2 2 2 2 6" xfId="181"/>
    <cellStyle name="Comma 2 2 2 2 7" xfId="182"/>
    <cellStyle name="Comma 2 2 2 2 8" xfId="183"/>
    <cellStyle name="Comma 2 2 2 2 9" xfId="184"/>
    <cellStyle name="Comma 2 2 2 3" xfId="185"/>
    <cellStyle name="Comma 2 2 2 4" xfId="186"/>
    <cellStyle name="Comma 2 2 2 5" xfId="187"/>
    <cellStyle name="Comma 2 2 2 5 2" xfId="188"/>
    <cellStyle name="Comma 2 2 2 5 2 2" xfId="189"/>
    <cellStyle name="Comma 2 2 2 5 2 2 2" xfId="190"/>
    <cellStyle name="Comma 2 2 2 5 2 3" xfId="191"/>
    <cellStyle name="Comma 2 2 2 5 3" xfId="192"/>
    <cellStyle name="Comma 2 2 2 5 3 2" xfId="193"/>
    <cellStyle name="Comma 2 2 2 6" xfId="194"/>
    <cellStyle name="Comma 2 2 2 7" xfId="195"/>
    <cellStyle name="Comma 2 2 2 7 2" xfId="196"/>
    <cellStyle name="Comma 2 2 2 8" xfId="197"/>
    <cellStyle name="Comma 2 2 2 9" xfId="198"/>
    <cellStyle name="Comma 2 2 3" xfId="199"/>
    <cellStyle name="Comma 2 2 3 2" xfId="200"/>
    <cellStyle name="Comma 2 2 3 2 2" xfId="201"/>
    <cellStyle name="Comma 2 2 3 2 2 2" xfId="202"/>
    <cellStyle name="Comma 2 2 3 2 2 2 2" xfId="203"/>
    <cellStyle name="Comma 2 2 3 2 2 3" xfId="204"/>
    <cellStyle name="Comma 2 2 3 2 3" xfId="205"/>
    <cellStyle name="Comma 2 2 3 2 3 2" xfId="206"/>
    <cellStyle name="Comma 2 2 3 3" xfId="207"/>
    <cellStyle name="Comma 2 2 3 4" xfId="208"/>
    <cellStyle name="Comma 2 2 3 5" xfId="209"/>
    <cellStyle name="Comma 2 2 3 5 2" xfId="210"/>
    <cellStyle name="Comma 2 2 3 6" xfId="211"/>
    <cellStyle name="Comma 2 2 4" xfId="212"/>
    <cellStyle name="Comma 2 2 5" xfId="213"/>
    <cellStyle name="Comma 2 2 5 2" xfId="214"/>
    <cellStyle name="Comma 2 2 5 2 2" xfId="215"/>
    <cellStyle name="Comma 2 2 5 2 2 2" xfId="216"/>
    <cellStyle name="Comma 2 2 5 2 3" xfId="217"/>
    <cellStyle name="Comma 2 2 5 3" xfId="218"/>
    <cellStyle name="Comma 2 2 5 3 2" xfId="219"/>
    <cellStyle name="Comma 2 2 6" xfId="220"/>
    <cellStyle name="Comma 2 2 7" xfId="221"/>
    <cellStyle name="Comma 2 2 7 2" xfId="222"/>
    <cellStyle name="Comma 2 2 8" xfId="223"/>
    <cellStyle name="Comma 2 2 9" xfId="224"/>
    <cellStyle name="Comma 2 3" xfId="225"/>
    <cellStyle name="Comma 2 4" xfId="226"/>
    <cellStyle name="Comma 2 5" xfId="227"/>
    <cellStyle name="Comma 2 6" xfId="228"/>
    <cellStyle name="Comma 2 7" xfId="229"/>
    <cellStyle name="Comma 2 8" xfId="230"/>
    <cellStyle name="Comma 2 9" xfId="231"/>
    <cellStyle name="Comma 2_kvartaluri statistikuri angarishi (dazgveva) 30_03_09 -IQ 2009" xfId="232"/>
    <cellStyle name="Comma 3" xfId="233"/>
    <cellStyle name="Comma 3 2" xfId="234"/>
    <cellStyle name="Comma 3 2 2" xfId="235"/>
    <cellStyle name="Comma 3 3" xfId="236"/>
    <cellStyle name="Comma 4" xfId="237"/>
    <cellStyle name="Comma 4 2" xfId="238"/>
    <cellStyle name="Comma 5" xfId="239"/>
    <cellStyle name="Comma 5 2" xfId="240"/>
    <cellStyle name="Comma 5 3" xfId="241"/>
    <cellStyle name="Comma 6" xfId="242"/>
    <cellStyle name="Comma 6 2" xfId="243"/>
    <cellStyle name="Comma 7" xfId="244"/>
    <cellStyle name="Comma 7 2" xfId="245"/>
    <cellStyle name="Comma 8" xfId="246"/>
    <cellStyle name="Comma 9" xfId="247"/>
    <cellStyle name="Commodity" xfId="248"/>
    <cellStyle name="Company Name" xfId="249"/>
    <cellStyle name="Copied" xfId="250"/>
    <cellStyle name="COST1" xfId="251"/>
    <cellStyle name="CR Comma" xfId="252"/>
    <cellStyle name="CR Currency" xfId="253"/>
    <cellStyle name="Credit" xfId="254"/>
    <cellStyle name="Credit subtotal" xfId="255"/>
    <cellStyle name="Credit Total" xfId="256"/>
    <cellStyle name="Credit_investments analysis TBIH (2)" xfId="257"/>
    <cellStyle name="Currency [0] _טאלדן מוטורס" xfId="259"/>
    <cellStyle name="Currency %" xfId="258"/>
    <cellStyle name="Currency 0.0" xfId="260"/>
    <cellStyle name="Currency 0.0%" xfId="261"/>
    <cellStyle name="Currency 0.00" xfId="262"/>
    <cellStyle name="Currency 0.00%" xfId="263"/>
    <cellStyle name="Currency 0.000" xfId="264"/>
    <cellStyle name="Currency 0.000%" xfId="265"/>
    <cellStyle name="Date" xfId="266"/>
    <cellStyle name="Debit" xfId="267"/>
    <cellStyle name="Debit subtotal" xfId="268"/>
    <cellStyle name="Debit Total" xfId="269"/>
    <cellStyle name="Debit_investments analysis TBIH (2)" xfId="270"/>
    <cellStyle name="Dziesiętny_GTC_INTERCOMPANY_LOANS" xfId="271"/>
    <cellStyle name="Emphasis 1" xfId="272"/>
    <cellStyle name="Emphasis 2" xfId="273"/>
    <cellStyle name="Emphasis 3" xfId="274"/>
    <cellStyle name="Entered" xfId="275"/>
    <cellStyle name="Euro" xfId="276"/>
    <cellStyle name="Exchange" xfId="277"/>
    <cellStyle name="Explanatory Text 2" xfId="278"/>
    <cellStyle name="Explanatory Text 3" xfId="279"/>
    <cellStyle name="Good 2" xfId="280"/>
    <cellStyle name="Good 3" xfId="281"/>
    <cellStyle name="Grey" xfId="282"/>
    <cellStyle name="Header1" xfId="283"/>
    <cellStyle name="Header2" xfId="284"/>
    <cellStyle name="Heading" xfId="285"/>
    <cellStyle name="Heading 1 2" xfId="286"/>
    <cellStyle name="Heading 1 3" xfId="287"/>
    <cellStyle name="Heading 2 2" xfId="288"/>
    <cellStyle name="Heading 2 3" xfId="289"/>
    <cellStyle name="Heading 3 2" xfId="290"/>
    <cellStyle name="Heading 3 3" xfId="291"/>
    <cellStyle name="Heading 4 2" xfId="292"/>
    <cellStyle name="Heading 4 3" xfId="293"/>
    <cellStyle name="Heading No Underline" xfId="294"/>
    <cellStyle name="Heading With Underline" xfId="295"/>
    <cellStyle name="Hypertextov? odkaz" xfId="296"/>
    <cellStyle name="Inflation" xfId="297"/>
    <cellStyle name="Input [yellow]" xfId="298"/>
    <cellStyle name="Input 2" xfId="299"/>
    <cellStyle name="Input 3" xfId="300"/>
    <cellStyle name="Input Cells" xfId="301"/>
    <cellStyle name="Interest" xfId="302"/>
    <cellStyle name="Linked Cell 2" xfId="303"/>
    <cellStyle name="Linked Cell 3" xfId="304"/>
    <cellStyle name="Linked Cells" xfId="305"/>
    <cellStyle name="Maturity" xfId="306"/>
    <cellStyle name="Metric tons" xfId="307"/>
    <cellStyle name="Milliers [0]_!!!GO" xfId="308"/>
    <cellStyle name="Milliers_!!!GO" xfId="309"/>
    <cellStyle name="Mon?taire [0]_!!!GO" xfId="310"/>
    <cellStyle name="Mon?taire_!!!GO" xfId="311"/>
    <cellStyle name="Neutral 2" xfId="312"/>
    <cellStyle name="Neutral 3" xfId="313"/>
    <cellStyle name="norm?ln?_List1" xfId="314"/>
    <cellStyle name="norm?lne_Badget 2000(A)" xfId="315"/>
    <cellStyle name="Normal" xfId="0" builtinId="0"/>
    <cellStyle name="Normal - Style1" xfId="316"/>
    <cellStyle name="Normal 10" xfId="317"/>
    <cellStyle name="Normal 10 2" xfId="318"/>
    <cellStyle name="Normal 11" xfId="319"/>
    <cellStyle name="Normal 12" xfId="320"/>
    <cellStyle name="Normal 12 2" xfId="321"/>
    <cellStyle name="Normal 12 2 2" xfId="322"/>
    <cellStyle name="Normal 12 2 3" xfId="323"/>
    <cellStyle name="Normal 12 3" xfId="324"/>
    <cellStyle name="Normal 12 3 2" xfId="325"/>
    <cellStyle name="Normal 12 3 3" xfId="326"/>
    <cellStyle name="Normal 12 4" xfId="327"/>
    <cellStyle name="Normal 12 4 2" xfId="328"/>
    <cellStyle name="Normal 12 4 3" xfId="329"/>
    <cellStyle name="Normal 12 5" xfId="330"/>
    <cellStyle name="Normal 12 5 2" xfId="331"/>
    <cellStyle name="Normal 12 5 3" xfId="332"/>
    <cellStyle name="Normal 12 6" xfId="333"/>
    <cellStyle name="Normal 12 6 2" xfId="334"/>
    <cellStyle name="Normal 12 6 3" xfId="335"/>
    <cellStyle name="Normal 12 7" xfId="336"/>
    <cellStyle name="Normal 12 8" xfId="337"/>
    <cellStyle name="Normal 12 9" xfId="338"/>
    <cellStyle name="Normal 13" xfId="339"/>
    <cellStyle name="Normal 13 2" xfId="340"/>
    <cellStyle name="Normal 13 2 2" xfId="341"/>
    <cellStyle name="Normal 13 2 3" xfId="342"/>
    <cellStyle name="Normal 13 3" xfId="343"/>
    <cellStyle name="Normal 13 3 2" xfId="344"/>
    <cellStyle name="Normal 13 3 3" xfId="345"/>
    <cellStyle name="Normal 13 4" xfId="346"/>
    <cellStyle name="Normal 13 4 2" xfId="347"/>
    <cellStyle name="Normal 13 4 3" xfId="348"/>
    <cellStyle name="Normal 13 5" xfId="349"/>
    <cellStyle name="Normal 13 5 2" xfId="350"/>
    <cellStyle name="Normal 13 5 3" xfId="351"/>
    <cellStyle name="Normal 13 6" xfId="352"/>
    <cellStyle name="Normal 13 6 2" xfId="353"/>
    <cellStyle name="Normal 13 6 3" xfId="354"/>
    <cellStyle name="Normal 13 7" xfId="355"/>
    <cellStyle name="Normal 13 8" xfId="356"/>
    <cellStyle name="Normal 13 9" xfId="357"/>
    <cellStyle name="Normal 14" xfId="358"/>
    <cellStyle name="Normal 14 2" xfId="359"/>
    <cellStyle name="Normal 14 3" xfId="360"/>
    <cellStyle name="Normal 14 4" xfId="361"/>
    <cellStyle name="Normal 15" xfId="362"/>
    <cellStyle name="Normal 15 2" xfId="363"/>
    <cellStyle name="Normal 15 2 2" xfId="364"/>
    <cellStyle name="Normal 15 2 3" xfId="365"/>
    <cellStyle name="Normal 15 3" xfId="366"/>
    <cellStyle name="Normal 15 3 2" xfId="367"/>
    <cellStyle name="Normal 15 3 3" xfId="368"/>
    <cellStyle name="Normal 15 4" xfId="369"/>
    <cellStyle name="Normal 15 4 2" xfId="370"/>
    <cellStyle name="Normal 15 4 3" xfId="371"/>
    <cellStyle name="Normal 15 5" xfId="372"/>
    <cellStyle name="Normal 15 5 2" xfId="373"/>
    <cellStyle name="Normal 15 5 3" xfId="374"/>
    <cellStyle name="Normal 15 6" xfId="375"/>
    <cellStyle name="Normal 15 6 2" xfId="376"/>
    <cellStyle name="Normal 15 6 3" xfId="377"/>
    <cellStyle name="Normal 15 7" xfId="378"/>
    <cellStyle name="Normal 15 8" xfId="379"/>
    <cellStyle name="Normal 16" xfId="380"/>
    <cellStyle name="Normal 17" xfId="381"/>
    <cellStyle name="Normal 17 2" xfId="382"/>
    <cellStyle name="Normal 17 3" xfId="383"/>
    <cellStyle name="Normal 18 2" xfId="384"/>
    <cellStyle name="Normal 18 3" xfId="385"/>
    <cellStyle name="Normal 2" xfId="386"/>
    <cellStyle name="Normal 2 10" xfId="387"/>
    <cellStyle name="Normal 2 11" xfId="388"/>
    <cellStyle name="Normal 2 2" xfId="389"/>
    <cellStyle name="Normal 2 2 10" xfId="390"/>
    <cellStyle name="Normal 2 2 11" xfId="391"/>
    <cellStyle name="Normal 2 2 12" xfId="392"/>
    <cellStyle name="Normal 2 2 2" xfId="393"/>
    <cellStyle name="Normal 2 2 2 10" xfId="394"/>
    <cellStyle name="Normal 2 2 2 11" xfId="395"/>
    <cellStyle name="Normal 2 2 2 2" xfId="396"/>
    <cellStyle name="Normal 2 2 2 2 2" xfId="397"/>
    <cellStyle name="Normal 2 2 2 2 2 2" xfId="398"/>
    <cellStyle name="Normal 2 2 2 2 2 2 2" xfId="399"/>
    <cellStyle name="Normal 2 2 2 2 2 2 2 2" xfId="400"/>
    <cellStyle name="Normal 2 2 2 2 2 2 2 2 2" xfId="401"/>
    <cellStyle name="Normal 2 2 2 2 2 2 2 2 2 2" xfId="402"/>
    <cellStyle name="Normal 2 2 2 2 2 2 2 2 2 2 2" xfId="403"/>
    <cellStyle name="Normal 2 2 2 2 2 2 2 2 2 2 3" xfId="404"/>
    <cellStyle name="Normal 2 2 2 2 2 2 2 2 2 3" xfId="405"/>
    <cellStyle name="Normal 2 2 2 2 2 2 2 2 2 4" xfId="406"/>
    <cellStyle name="Normal 2 2 2 2 2 2 2 2 3" xfId="407"/>
    <cellStyle name="Normal 2 2 2 2 2 2 2 2 4" xfId="408"/>
    <cellStyle name="Normal 2 2 2 2 2 2 2 3" xfId="409"/>
    <cellStyle name="Normal 2 2 2 2 2 2 2 4" xfId="410"/>
    <cellStyle name="Normal 2 2 2 2 2 2 2 5" xfId="411"/>
    <cellStyle name="Normal 2 2 2 2 2 2 3" xfId="412"/>
    <cellStyle name="Normal 2 2 2 2 2 2 4" xfId="413"/>
    <cellStyle name="Normal 2 2 2 2 2 2 5" xfId="414"/>
    <cellStyle name="Normal 2 2 2 2 2 2 6" xfId="415"/>
    <cellStyle name="Normal 2 2 2 2 2 3" xfId="416"/>
    <cellStyle name="Normal 2 2 2 2 2 3 2" xfId="417"/>
    <cellStyle name="Normal 2 2 2 2 2 4" xfId="418"/>
    <cellStyle name="Normal 2 2 2 2 2 5" xfId="419"/>
    <cellStyle name="Normal 2 2 2 2 2 6" xfId="420"/>
    <cellStyle name="Normal 2 2 2 2 3" xfId="421"/>
    <cellStyle name="Normal 2 2 2 2 4" xfId="422"/>
    <cellStyle name="Normal 2 2 2 2 5" xfId="423"/>
    <cellStyle name="Normal 2 2 2 2 5 2" xfId="424"/>
    <cellStyle name="Normal 2 2 2 2 6" xfId="425"/>
    <cellStyle name="Normal 2 2 2 2 7" xfId="426"/>
    <cellStyle name="Normal 2 2 2 2 8" xfId="427"/>
    <cellStyle name="Normal 2 2 2 2 9" xfId="428"/>
    <cellStyle name="Normal 2 2 2 3" xfId="429"/>
    <cellStyle name="Normal 2 2 2 4" xfId="430"/>
    <cellStyle name="Normal 2 2 2 5" xfId="431"/>
    <cellStyle name="Normal 2 2 2 5 2" xfId="432"/>
    <cellStyle name="Normal 2 2 2 5 2 2" xfId="433"/>
    <cellStyle name="Normal 2 2 2 5 2 2 2" xfId="434"/>
    <cellStyle name="Normal 2 2 2 5 2 3" xfId="435"/>
    <cellStyle name="Normal 2 2 2 5 3" xfId="436"/>
    <cellStyle name="Normal 2 2 2 5 3 2" xfId="437"/>
    <cellStyle name="Normal 2 2 2 6" xfId="438"/>
    <cellStyle name="Normal 2 2 2 7" xfId="439"/>
    <cellStyle name="Normal 2 2 2 7 2" xfId="440"/>
    <cellStyle name="Normal 2 2 2 8" xfId="441"/>
    <cellStyle name="Normal 2 2 2 9" xfId="442"/>
    <cellStyle name="Normal 2 2 3" xfId="443"/>
    <cellStyle name="Normal 2 2 3 2" xfId="444"/>
    <cellStyle name="Normal 2 2 3 2 2" xfId="445"/>
    <cellStyle name="Normal 2 2 3 2 2 2" xfId="446"/>
    <cellStyle name="Normal 2 2 3 2 2 2 2" xfId="447"/>
    <cellStyle name="Normal 2 2 3 2 2 3" xfId="448"/>
    <cellStyle name="Normal 2 2 3 2 3" xfId="449"/>
    <cellStyle name="Normal 2 2 3 2 3 2" xfId="450"/>
    <cellStyle name="Normal 2 2 3 3" xfId="451"/>
    <cellStyle name="Normal 2 2 3 4" xfId="452"/>
    <cellStyle name="Normal 2 2 3 5" xfId="453"/>
    <cellStyle name="Normal 2 2 3 5 2" xfId="454"/>
    <cellStyle name="Normal 2 2 3 6" xfId="455"/>
    <cellStyle name="Normal 2 2 4" xfId="456"/>
    <cellStyle name="Normal 2 2 5" xfId="457"/>
    <cellStyle name="Normal 2 2 5 2" xfId="458"/>
    <cellStyle name="Normal 2 2 5 2 2" xfId="459"/>
    <cellStyle name="Normal 2 2 5 2 2 2" xfId="460"/>
    <cellStyle name="Normal 2 2 5 2 3" xfId="461"/>
    <cellStyle name="Normal 2 2 5 3" xfId="462"/>
    <cellStyle name="Normal 2 2 5 3 2" xfId="463"/>
    <cellStyle name="Normal 2 2 6" xfId="464"/>
    <cellStyle name="Normal 2 2 7" xfId="465"/>
    <cellStyle name="Normal 2 2 7 2" xfId="466"/>
    <cellStyle name="Normal 2 2 8" xfId="467"/>
    <cellStyle name="Normal 2 2 9" xfId="468"/>
    <cellStyle name="Normal 2 3" xfId="469"/>
    <cellStyle name="Normal 2 3 2" xfId="470"/>
    <cellStyle name="Normal 2 3 2 2" xfId="471"/>
    <cellStyle name="Normal 2 3 2 2 2" xfId="472"/>
    <cellStyle name="Normal 2 3 2 2 2 2" xfId="473"/>
    <cellStyle name="Normal 2 3 2 2 3" xfId="474"/>
    <cellStyle name="Normal 2 3 2 3" xfId="475"/>
    <cellStyle name="Normal 2 3 2 3 2" xfId="476"/>
    <cellStyle name="Normal 2 3 3" xfId="477"/>
    <cellStyle name="Normal 2 3 4" xfId="478"/>
    <cellStyle name="Normal 2 3 5" xfId="479"/>
    <cellStyle name="Normal 2 3 5 2" xfId="480"/>
    <cellStyle name="Normal 2 3 6" xfId="481"/>
    <cellStyle name="Normal 2 4" xfId="482"/>
    <cellStyle name="Normal 2 5" xfId="483"/>
    <cellStyle name="Normal 2 6" xfId="484"/>
    <cellStyle name="Normal 2 6 2" xfId="485"/>
    <cellStyle name="Normal 2 6 2 2" xfId="486"/>
    <cellStyle name="Normal 2 6 2 2 2" xfId="487"/>
    <cellStyle name="Normal 2 6 2 3" xfId="488"/>
    <cellStyle name="Normal 2 6 3" xfId="489"/>
    <cellStyle name="Normal 2 6 3 2" xfId="490"/>
    <cellStyle name="Normal 2 7" xfId="491"/>
    <cellStyle name="Normal 2 8" xfId="492"/>
    <cellStyle name="Normal 2 8 2" xfId="493"/>
    <cellStyle name="Normal 2 9" xfId="494"/>
    <cellStyle name="Normal 2_kvartaluri statistikuri angarishi (dazgveva) 30_03_09 -IQ 2009" xfId="495"/>
    <cellStyle name="Normal 20 2" xfId="496"/>
    <cellStyle name="Normal 3" xfId="497"/>
    <cellStyle name="Normal 3 2" xfId="498"/>
    <cellStyle name="Normal 3 3" xfId="499"/>
    <cellStyle name="Normal 3 4" xfId="500"/>
    <cellStyle name="Normal 3 5" xfId="501"/>
    <cellStyle name="Normal 3 6" xfId="502"/>
    <cellStyle name="Normal 3 7" xfId="503"/>
    <cellStyle name="Normal 3 8" xfId="504"/>
    <cellStyle name="Normal 3 9" xfId="505"/>
    <cellStyle name="Normal 33" xfId="506"/>
    <cellStyle name="Normal 33 2" xfId="507"/>
    <cellStyle name="Normal 33 2 2" xfId="508"/>
    <cellStyle name="Normal 33 2 3" xfId="509"/>
    <cellStyle name="Normal 33 3" xfId="510"/>
    <cellStyle name="Normal 33 3 2" xfId="511"/>
    <cellStyle name="Normal 33 3 3" xfId="512"/>
    <cellStyle name="Normal 33 4" xfId="513"/>
    <cellStyle name="Normal 33 4 2" xfId="514"/>
    <cellStyle name="Normal 33 4 3" xfId="515"/>
    <cellStyle name="Normal 33 5" xfId="516"/>
    <cellStyle name="Normal 33 5 2" xfId="517"/>
    <cellStyle name="Normal 33 5 3" xfId="518"/>
    <cellStyle name="Normal 33 6" xfId="519"/>
    <cellStyle name="Normal 33 6 2" xfId="520"/>
    <cellStyle name="Normal 33 6 3" xfId="521"/>
    <cellStyle name="Normal 33 7" xfId="522"/>
    <cellStyle name="Normal 33 8" xfId="523"/>
    <cellStyle name="Normal 34" xfId="524"/>
    <cellStyle name="Normal 34 2" xfId="525"/>
    <cellStyle name="Normal 34 2 2" xfId="526"/>
    <cellStyle name="Normal 34 2 3" xfId="527"/>
    <cellStyle name="Normal 34 3" xfId="528"/>
    <cellStyle name="Normal 34 3 2" xfId="529"/>
    <cellStyle name="Normal 34 3 3" xfId="530"/>
    <cellStyle name="Normal 34 4" xfId="531"/>
    <cellStyle name="Normal 34 4 2" xfId="532"/>
    <cellStyle name="Normal 34 4 3" xfId="533"/>
    <cellStyle name="Normal 34 5" xfId="534"/>
    <cellStyle name="Normal 34 5 2" xfId="535"/>
    <cellStyle name="Normal 34 5 3" xfId="536"/>
    <cellStyle name="Normal 34 6" xfId="537"/>
    <cellStyle name="Normal 34 6 2" xfId="538"/>
    <cellStyle name="Normal 34 6 3" xfId="539"/>
    <cellStyle name="Normal 34 7" xfId="540"/>
    <cellStyle name="Normal 34 8" xfId="541"/>
    <cellStyle name="Normal 35" xfId="542"/>
    <cellStyle name="Normal 35 2" xfId="543"/>
    <cellStyle name="Normal 35 2 2" xfId="544"/>
    <cellStyle name="Normal 35 2 3" xfId="545"/>
    <cellStyle name="Normal 35 3" xfId="546"/>
    <cellStyle name="Normal 35 3 2" xfId="547"/>
    <cellStyle name="Normal 35 3 3" xfId="548"/>
    <cellStyle name="Normal 35 4" xfId="549"/>
    <cellStyle name="Normal 35 4 2" xfId="550"/>
    <cellStyle name="Normal 35 4 3" xfId="551"/>
    <cellStyle name="Normal 35 5" xfId="552"/>
    <cellStyle name="Normal 35 5 2" xfId="553"/>
    <cellStyle name="Normal 35 5 3" xfId="554"/>
    <cellStyle name="Normal 35 6" xfId="555"/>
    <cellStyle name="Normal 35 6 2" xfId="556"/>
    <cellStyle name="Normal 35 6 3" xfId="557"/>
    <cellStyle name="Normal 35 7" xfId="558"/>
    <cellStyle name="Normal 35 8" xfId="559"/>
    <cellStyle name="Normal 4" xfId="560"/>
    <cellStyle name="Normal 4 2" xfId="561"/>
    <cellStyle name="Normal 5" xfId="562"/>
    <cellStyle name="Normal 5 2" xfId="563"/>
    <cellStyle name="Normal 6" xfId="564"/>
    <cellStyle name="Normal 6 2" xfId="565"/>
    <cellStyle name="Normal 7" xfId="566"/>
    <cellStyle name="Normal 7 2" xfId="567"/>
    <cellStyle name="Normal 8" xfId="568"/>
    <cellStyle name="Normal 8 2" xfId="569"/>
    <cellStyle name="Normal 8 3" xfId="570"/>
    <cellStyle name="Normal 9" xfId="571"/>
    <cellStyle name="Normal 9 2" xfId="572"/>
    <cellStyle name="Normal 9 3" xfId="573"/>
    <cellStyle name="Normal 9 4" xfId="574"/>
    <cellStyle name="Normal_BCI Restatement &amp; FS-10.04 (GEL)" xfId="575"/>
    <cellStyle name="normální_List1" xfId="576"/>
    <cellStyle name="Normalny_GTC_INTERCOMPANY_LOANS" xfId="577"/>
    <cellStyle name="Note 2" xfId="578"/>
    <cellStyle name="Note 3" xfId="579"/>
    <cellStyle name="Number Bold" xfId="580"/>
    <cellStyle name="Number Normal" xfId="581"/>
    <cellStyle name="Output 2" xfId="582"/>
    <cellStyle name="Output 3" xfId="583"/>
    <cellStyle name="per.style" xfId="584"/>
    <cellStyle name="Percent (0)" xfId="588"/>
    <cellStyle name="Percent [2]" xfId="589"/>
    <cellStyle name="Percent [2] 2" xfId="590"/>
    <cellStyle name="Percent [2] 3" xfId="591"/>
    <cellStyle name="Percent [2] 4" xfId="592"/>
    <cellStyle name="Percent [2] 5" xfId="593"/>
    <cellStyle name="Percent [2] 6" xfId="594"/>
    <cellStyle name="Percent [2] 7" xfId="595"/>
    <cellStyle name="Percent [2] 8" xfId="596"/>
    <cellStyle name="Percent %" xfId="585"/>
    <cellStyle name="Percent % Long Underline" xfId="586"/>
    <cellStyle name="Percent %_Worksheet in  US Financial Statements Ref. Workbook - Single Co" xfId="587"/>
    <cellStyle name="Percent 0.0%" xfId="597"/>
    <cellStyle name="Percent 0.0% Long Underline" xfId="598"/>
    <cellStyle name="Percent 0.00%" xfId="599"/>
    <cellStyle name="Percent 0.00% Long Underline" xfId="600"/>
    <cellStyle name="Percent 0.000%" xfId="601"/>
    <cellStyle name="Percent 0.000% Long Underline" xfId="602"/>
    <cellStyle name="Percent 2" xfId="603"/>
    <cellStyle name="Percent 2 2" xfId="604"/>
    <cellStyle name="Percent 2 3" xfId="605"/>
    <cellStyle name="Percent 2 4" xfId="606"/>
    <cellStyle name="Percent 2 5" xfId="607"/>
    <cellStyle name="Percent 2 6" xfId="608"/>
    <cellStyle name="Percent 2 7" xfId="609"/>
    <cellStyle name="Percent 2 8" xfId="610"/>
    <cellStyle name="Percent 3" xfId="611"/>
    <cellStyle name="Percent 4" xfId="612"/>
    <cellStyle name="Percent 5" xfId="613"/>
    <cellStyle name="Percent 6" xfId="614"/>
    <cellStyle name="Percent 7" xfId="615"/>
    <cellStyle name="Percent 8" xfId="616"/>
    <cellStyle name="PERCENTAGE" xfId="617"/>
    <cellStyle name="pricing" xfId="618"/>
    <cellStyle name="PSChar" xfId="619"/>
    <cellStyle name="PSDec" xfId="620"/>
    <cellStyle name="PSDec 2" xfId="621"/>
    <cellStyle name="PSDec 3" xfId="622"/>
    <cellStyle name="PSDec 4" xfId="623"/>
    <cellStyle name="PSDec 5" xfId="624"/>
    <cellStyle name="PSDec 6" xfId="625"/>
    <cellStyle name="PSDec 7" xfId="626"/>
    <cellStyle name="PSDec 8" xfId="627"/>
    <cellStyle name="PSHeading" xfId="628"/>
    <cellStyle name="Reporting Bold" xfId="629"/>
    <cellStyle name="Reporting Bold 12" xfId="630"/>
    <cellStyle name="Reporting Bold 14" xfId="631"/>
    <cellStyle name="Reporting Normal" xfId="632"/>
    <cellStyle name="RevList" xfId="633"/>
    <cellStyle name="Sheet Title" xfId="634"/>
    <cellStyle name="Sledovan? hypertextov? odkaz" xfId="635"/>
    <cellStyle name="Style 1" xfId="636"/>
    <cellStyle name="Subtotal" xfId="637"/>
    <cellStyle name="TBI" xfId="638"/>
    <cellStyle name="Tickmark" xfId="639"/>
    <cellStyle name="Title 2" xfId="640"/>
    <cellStyle name="Title 3" xfId="641"/>
    <cellStyle name="Total 2" xfId="642"/>
    <cellStyle name="Total 3" xfId="643"/>
    <cellStyle name="Warning Text 2" xfId="644"/>
    <cellStyle name="Warning Text 3" xfId="645"/>
    <cellStyle name="Акцент1" xfId="646"/>
    <cellStyle name="Акцент2" xfId="647"/>
    <cellStyle name="Акцент3" xfId="648"/>
    <cellStyle name="Акцент4" xfId="649"/>
    <cellStyle name="Акцент5" xfId="650"/>
    <cellStyle name="Акцент6" xfId="651"/>
    <cellStyle name="Ввод " xfId="652"/>
    <cellStyle name="Вывод" xfId="653"/>
    <cellStyle name="Вычисление" xfId="654"/>
    <cellStyle name="Гиперссылка_5677.7 IAS 29 Fixed assets as at 01 01 01" xfId="655"/>
    <cellStyle name="Денежный [0]_01.12.2004" xfId="656"/>
    <cellStyle name="Денежный_01.12.2004" xfId="657"/>
    <cellStyle name="Заголовок 1" xfId="658"/>
    <cellStyle name="Заголовок 2" xfId="659"/>
    <cellStyle name="Заголовок 3" xfId="660"/>
    <cellStyle name="Заголовок 4" xfId="661"/>
    <cellStyle name="Звичайний_~0572556" xfId="662"/>
    <cellStyle name="Итог" xfId="663"/>
    <cellStyle name="Контрольная ячейка" xfId="664"/>
    <cellStyle name="Название" xfId="665"/>
    <cellStyle name="Нейтральный" xfId="666"/>
    <cellStyle name="Обычный 2" xfId="667"/>
    <cellStyle name="Обычный_~0034951" xfId="668"/>
    <cellStyle name="Открывавшаяся гиперссылка_5677.7 IAS 29 Fixed assets as at 01 01 01" xfId="669"/>
    <cellStyle name="Плохой" xfId="670"/>
    <cellStyle name="Пояснение" xfId="671"/>
    <cellStyle name="Примечание" xfId="672"/>
    <cellStyle name="Связанная ячейка" xfId="673"/>
    <cellStyle name="Стиль 1" xfId="674"/>
    <cellStyle name="Текст предупреждения" xfId="675"/>
    <cellStyle name="Тысячи [0]_dialog1" xfId="676"/>
    <cellStyle name="Тысячи_dialog1" xfId="677"/>
    <cellStyle name="Финансовый [0]_01.12.2004" xfId="678"/>
    <cellStyle name="Финансовый_01.12.2004" xfId="679"/>
    <cellStyle name="Фінансовий_tabl2005-1 kf" xfId="680"/>
    <cellStyle name="Хороший" xfId="681"/>
    <cellStyle name="הדגשה1" xfId="682"/>
    <cellStyle name="הדגשה2" xfId="683"/>
    <cellStyle name="הדגשה3" xfId="684"/>
    <cellStyle name="הדגשה4" xfId="685"/>
    <cellStyle name="הדגשה5" xfId="686"/>
    <cellStyle name="הדגשה6" xfId="687"/>
    <cellStyle name="הערה" xfId="688"/>
    <cellStyle name="חישוב" xfId="689"/>
    <cellStyle name="טוב" xfId="690"/>
    <cellStyle name="טקסט אזהרה" xfId="691"/>
    <cellStyle name="טקסט הסברי" xfId="692"/>
    <cellStyle name="כותרת" xfId="693"/>
    <cellStyle name="כותרת 1" xfId="694"/>
    <cellStyle name="כותרת 2" xfId="695"/>
    <cellStyle name="כותרת 3" xfId="696"/>
    <cellStyle name="כותרת 4" xfId="697"/>
    <cellStyle name="ניטראלי" xfId="698"/>
    <cellStyle name="סה&quot;כ" xfId="699"/>
    <cellStyle name="פלט" xfId="700"/>
    <cellStyle name="קלט" xfId="701"/>
    <cellStyle name="רע" xfId="702"/>
    <cellStyle name="תא מסומן" xfId="703"/>
    <cellStyle name="תא מקושר" xfId="70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</xdr:colOff>
      <xdr:row>0</xdr:row>
      <xdr:rowOff>9922</xdr:rowOff>
    </xdr:from>
    <xdr:to>
      <xdr:col>3</xdr:col>
      <xdr:colOff>843359</xdr:colOff>
      <xdr:row>3</xdr:row>
      <xdr:rowOff>51283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531" y="9922"/>
          <a:ext cx="2708672" cy="5473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771922</xdr:colOff>
      <xdr:row>3</xdr:row>
      <xdr:rowOff>71127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8672" cy="54737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2264172</xdr:colOff>
      <xdr:row>3</xdr:row>
      <xdr:rowOff>23502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08672" cy="5473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Relationship Id="rId2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Relationship Id="rId2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4.9989318521683403E-2"/>
  </sheetPr>
  <dimension ref="B5:F62"/>
  <sheetViews>
    <sheetView showGridLines="0" zoomScale="128" zoomScaleNormal="128" zoomScalePageLayoutView="128" workbookViewId="0">
      <pane ySplit="10" topLeftCell="A11" activePane="bottomLeft" state="frozen"/>
      <selection pane="bottomLeft" activeCell="C12" sqref="C12:E12"/>
    </sheetView>
  </sheetViews>
  <sheetFormatPr baseColWidth="10" defaultColWidth="8.83203125" defaultRowHeight="13" x14ac:dyDescent="0.15"/>
  <cols>
    <col min="1" max="1" width="2" style="4" customWidth="1"/>
    <col min="2" max="2" width="15.6640625" style="4" customWidth="1"/>
    <col min="3" max="3" width="7.6640625" style="4" customWidth="1"/>
    <col min="4" max="4" width="80.6640625" style="4" customWidth="1"/>
    <col min="5" max="5" width="16.6640625" style="4" customWidth="1"/>
    <col min="6" max="6" width="12.83203125" style="4" customWidth="1"/>
    <col min="7" max="16384" width="8.83203125" style="4"/>
  </cols>
  <sheetData>
    <row r="5" spans="2:6" s="8" customFormat="1" ht="15" customHeight="1" x14ac:dyDescent="0.15">
      <c r="B5" s="306" t="s">
        <v>82</v>
      </c>
      <c r="C5" s="306"/>
      <c r="D5" s="65" t="s">
        <v>244</v>
      </c>
      <c r="E5" s="190" t="s">
        <v>235</v>
      </c>
    </row>
    <row r="6" spans="2:6" s="8" customFormat="1" ht="15" customHeight="1" x14ac:dyDescent="0.15">
      <c r="B6" s="307" t="s">
        <v>245</v>
      </c>
      <c r="C6" s="307"/>
      <c r="D6" s="307"/>
      <c r="E6" s="307"/>
      <c r="F6" s="66"/>
    </row>
    <row r="7" spans="2:6" ht="5" customHeight="1" x14ac:dyDescent="0.15">
      <c r="B7" s="8"/>
      <c r="C7" s="8"/>
    </row>
    <row r="8" spans="2:6" ht="15" customHeight="1" x14ac:dyDescent="0.15">
      <c r="B8" s="49"/>
      <c r="C8" s="308" t="s">
        <v>83</v>
      </c>
      <c r="D8" s="309"/>
      <c r="E8" s="309"/>
    </row>
    <row r="9" spans="2:6" ht="15" customHeight="1" thickBot="1" x14ac:dyDescent="0.2">
      <c r="E9" s="69" t="s">
        <v>84</v>
      </c>
    </row>
    <row r="10" spans="2:6" ht="30" customHeight="1" thickBot="1" x14ac:dyDescent="0.2">
      <c r="B10" s="59" t="s">
        <v>85</v>
      </c>
      <c r="C10" s="1" t="s">
        <v>86</v>
      </c>
      <c r="D10" s="2"/>
      <c r="E10" s="3" t="s">
        <v>87</v>
      </c>
    </row>
    <row r="11" spans="2:6" ht="5" customHeight="1" x14ac:dyDescent="0.15">
      <c r="C11" s="14"/>
      <c r="E11" s="67"/>
    </row>
    <row r="12" spans="2:6" ht="14" thickBot="1" x14ac:dyDescent="0.2">
      <c r="C12" s="304" t="s">
        <v>88</v>
      </c>
      <c r="D12" s="304"/>
      <c r="E12" s="304"/>
    </row>
    <row r="13" spans="2:6" s="8" customFormat="1" ht="15" customHeight="1" x14ac:dyDescent="0.15">
      <c r="B13" s="5" t="s">
        <v>89</v>
      </c>
      <c r="C13" s="6">
        <v>1</v>
      </c>
      <c r="D13" s="26" t="s">
        <v>238</v>
      </c>
      <c r="E13" s="51">
        <v>4240728.43</v>
      </c>
    </row>
    <row r="14" spans="2:6" s="8" customFormat="1" ht="15" customHeight="1" x14ac:dyDescent="0.15">
      <c r="B14" s="9" t="s">
        <v>90</v>
      </c>
      <c r="C14" s="10">
        <v>2</v>
      </c>
      <c r="D14" s="30" t="s">
        <v>91</v>
      </c>
      <c r="E14" s="52">
        <v>20463933.730000004</v>
      </c>
    </row>
    <row r="15" spans="2:6" s="8" customFormat="1" ht="15" customHeight="1" x14ac:dyDescent="0.15">
      <c r="B15" s="9" t="s">
        <v>92</v>
      </c>
      <c r="C15" s="10">
        <v>3</v>
      </c>
      <c r="D15" s="30" t="s">
        <v>93</v>
      </c>
      <c r="E15" s="52">
        <v>0</v>
      </c>
    </row>
    <row r="16" spans="2:6" s="8" customFormat="1" ht="15" customHeight="1" x14ac:dyDescent="0.15">
      <c r="B16" s="9" t="s">
        <v>94</v>
      </c>
      <c r="C16" s="10">
        <v>4</v>
      </c>
      <c r="D16" s="31" t="s">
        <v>95</v>
      </c>
      <c r="E16" s="52">
        <v>806719.33000000007</v>
      </c>
    </row>
    <row r="17" spans="2:6" s="8" customFormat="1" ht="14" x14ac:dyDescent="0.15">
      <c r="B17" s="9" t="s">
        <v>96</v>
      </c>
      <c r="C17" s="10">
        <v>5</v>
      </c>
      <c r="D17" s="55" t="s">
        <v>97</v>
      </c>
      <c r="E17" s="52">
        <v>0</v>
      </c>
    </row>
    <row r="18" spans="2:6" s="8" customFormat="1" ht="15" customHeight="1" x14ac:dyDescent="0.15">
      <c r="B18" s="9" t="s">
        <v>98</v>
      </c>
      <c r="C18" s="10">
        <v>6</v>
      </c>
      <c r="D18" s="31" t="s">
        <v>99</v>
      </c>
      <c r="E18" s="52">
        <v>19742442.98</v>
      </c>
    </row>
    <row r="19" spans="2:6" s="8" customFormat="1" ht="15" customHeight="1" x14ac:dyDescent="0.15">
      <c r="B19" s="9" t="s">
        <v>100</v>
      </c>
      <c r="C19" s="10">
        <v>7</v>
      </c>
      <c r="D19" s="30" t="s">
        <v>101</v>
      </c>
      <c r="E19" s="52">
        <v>10911894.949999999</v>
      </c>
    </row>
    <row r="20" spans="2:6" s="8" customFormat="1" ht="15" customHeight="1" x14ac:dyDescent="0.15">
      <c r="B20" s="9" t="s">
        <v>102</v>
      </c>
      <c r="C20" s="10">
        <v>8</v>
      </c>
      <c r="D20" s="31" t="s">
        <v>103</v>
      </c>
      <c r="E20" s="52">
        <v>0</v>
      </c>
    </row>
    <row r="21" spans="2:6" s="8" customFormat="1" ht="15" customHeight="1" x14ac:dyDescent="0.15">
      <c r="B21" s="9" t="s">
        <v>104</v>
      </c>
      <c r="C21" s="10">
        <v>9</v>
      </c>
      <c r="D21" s="30" t="s">
        <v>105</v>
      </c>
      <c r="E21" s="52">
        <v>0</v>
      </c>
    </row>
    <row r="22" spans="2:6" s="8" customFormat="1" ht="15" customHeight="1" x14ac:dyDescent="0.15">
      <c r="B22" s="9" t="s">
        <v>106</v>
      </c>
      <c r="C22" s="10">
        <v>10</v>
      </c>
      <c r="D22" s="30" t="s">
        <v>107</v>
      </c>
      <c r="E22" s="52">
        <v>0</v>
      </c>
    </row>
    <row r="23" spans="2:6" s="8" customFormat="1" ht="15" customHeight="1" x14ac:dyDescent="0.15">
      <c r="B23" s="9" t="s">
        <v>108</v>
      </c>
      <c r="C23" s="10">
        <v>11</v>
      </c>
      <c r="D23" s="30" t="s">
        <v>109</v>
      </c>
      <c r="E23" s="52">
        <v>0</v>
      </c>
    </row>
    <row r="24" spans="2:6" s="8" customFormat="1" ht="15" customHeight="1" x14ac:dyDescent="0.15">
      <c r="B24" s="9" t="s">
        <v>110</v>
      </c>
      <c r="C24" s="10">
        <v>12</v>
      </c>
      <c r="D24" s="30" t="s">
        <v>111</v>
      </c>
      <c r="E24" s="52">
        <v>18163775.829999998</v>
      </c>
    </row>
    <row r="25" spans="2:6" s="8" customFormat="1" ht="15" customHeight="1" x14ac:dyDescent="0.15">
      <c r="B25" s="9" t="s">
        <v>112</v>
      </c>
      <c r="C25" s="10">
        <v>13</v>
      </c>
      <c r="D25" s="30" t="s">
        <v>113</v>
      </c>
      <c r="E25" s="52">
        <v>1038260.61</v>
      </c>
    </row>
    <row r="26" spans="2:6" s="8" customFormat="1" ht="15" customHeight="1" x14ac:dyDescent="0.15">
      <c r="B26" s="9" t="s">
        <v>114</v>
      </c>
      <c r="C26" s="10">
        <v>14</v>
      </c>
      <c r="D26" s="30" t="s">
        <v>115</v>
      </c>
      <c r="E26" s="52">
        <v>1598954.3900000001</v>
      </c>
    </row>
    <row r="27" spans="2:6" s="8" customFormat="1" ht="15" customHeight="1" x14ac:dyDescent="0.15">
      <c r="B27" s="9" t="s">
        <v>116</v>
      </c>
      <c r="C27" s="10">
        <v>15</v>
      </c>
      <c r="D27" s="30" t="s">
        <v>117</v>
      </c>
      <c r="E27" s="52">
        <v>0</v>
      </c>
    </row>
    <row r="28" spans="2:6" s="8" customFormat="1" ht="15" customHeight="1" x14ac:dyDescent="0.15">
      <c r="B28" s="9" t="s">
        <v>118</v>
      </c>
      <c r="C28" s="10">
        <v>16</v>
      </c>
      <c r="D28" s="30" t="s">
        <v>119</v>
      </c>
      <c r="E28" s="52">
        <v>3412702.23</v>
      </c>
    </row>
    <row r="29" spans="2:6" s="8" customFormat="1" ht="15" customHeight="1" x14ac:dyDescent="0.15">
      <c r="B29" s="9" t="s">
        <v>120</v>
      </c>
      <c r="C29" s="10">
        <v>17</v>
      </c>
      <c r="D29" s="30" t="s">
        <v>121</v>
      </c>
      <c r="E29" s="52">
        <v>0</v>
      </c>
    </row>
    <row r="30" spans="2:6" s="8" customFormat="1" ht="15" customHeight="1" x14ac:dyDescent="0.15">
      <c r="B30" s="9" t="s">
        <v>122</v>
      </c>
      <c r="C30" s="10">
        <v>18</v>
      </c>
      <c r="D30" s="56" t="s">
        <v>123</v>
      </c>
      <c r="E30" s="52">
        <v>2932988.9299999997</v>
      </c>
    </row>
    <row r="31" spans="2:6" s="8" customFormat="1" ht="15" customHeight="1" thickBot="1" x14ac:dyDescent="0.2">
      <c r="B31" s="12" t="s">
        <v>124</v>
      </c>
      <c r="C31" s="43">
        <v>19</v>
      </c>
      <c r="D31" s="68" t="s">
        <v>125</v>
      </c>
      <c r="E31" s="53">
        <v>83312401.409999996</v>
      </c>
    </row>
    <row r="32" spans="2:6" ht="5" customHeight="1" x14ac:dyDescent="0.15">
      <c r="B32" s="13"/>
      <c r="C32" s="14"/>
      <c r="D32" s="15"/>
      <c r="E32" s="16"/>
      <c r="F32" s="8"/>
    </row>
    <row r="33" spans="2:5" ht="14" thickBot="1" x14ac:dyDescent="0.2">
      <c r="B33" s="13"/>
      <c r="C33" s="304" t="s">
        <v>126</v>
      </c>
      <c r="D33" s="304"/>
      <c r="E33" s="304"/>
    </row>
    <row r="34" spans="2:5" s="8" customFormat="1" ht="15" customHeight="1" x14ac:dyDescent="0.15">
      <c r="B34" s="5" t="s">
        <v>127</v>
      </c>
      <c r="C34" s="6">
        <v>20</v>
      </c>
      <c r="D34" s="57" t="s">
        <v>128</v>
      </c>
      <c r="E34" s="51">
        <v>31648709.91</v>
      </c>
    </row>
    <row r="35" spans="2:5" s="8" customFormat="1" ht="15" customHeight="1" x14ac:dyDescent="0.15">
      <c r="B35" s="9" t="s">
        <v>129</v>
      </c>
      <c r="C35" s="10">
        <v>21</v>
      </c>
      <c r="D35" s="58" t="s">
        <v>130</v>
      </c>
      <c r="E35" s="52">
        <v>21720859.600000001</v>
      </c>
    </row>
    <row r="36" spans="2:5" s="8" customFormat="1" ht="15" customHeight="1" x14ac:dyDescent="0.15">
      <c r="B36" s="9" t="s">
        <v>131</v>
      </c>
      <c r="C36" s="10">
        <v>22</v>
      </c>
      <c r="D36" s="31" t="s">
        <v>132</v>
      </c>
      <c r="E36" s="52">
        <v>1673151.31</v>
      </c>
    </row>
    <row r="37" spans="2:5" s="8" customFormat="1" ht="15" customHeight="1" x14ac:dyDescent="0.15">
      <c r="B37" s="9" t="s">
        <v>133</v>
      </c>
      <c r="C37" s="10">
        <v>23</v>
      </c>
      <c r="D37" s="58" t="s">
        <v>134</v>
      </c>
      <c r="E37" s="52">
        <v>0</v>
      </c>
    </row>
    <row r="38" spans="2:5" s="8" customFormat="1" ht="15" customHeight="1" x14ac:dyDescent="0.15">
      <c r="B38" s="9" t="s">
        <v>135</v>
      </c>
      <c r="C38" s="10">
        <v>24</v>
      </c>
      <c r="D38" s="58" t="s">
        <v>136</v>
      </c>
      <c r="E38" s="52">
        <v>0</v>
      </c>
    </row>
    <row r="39" spans="2:5" s="8" customFormat="1" ht="15" customHeight="1" x14ac:dyDescent="0.15">
      <c r="B39" s="9" t="s">
        <v>137</v>
      </c>
      <c r="C39" s="10">
        <v>25</v>
      </c>
      <c r="D39" s="58" t="s">
        <v>138</v>
      </c>
      <c r="E39" s="52">
        <v>0</v>
      </c>
    </row>
    <row r="40" spans="2:5" s="8" customFormat="1" ht="15" customHeight="1" x14ac:dyDescent="0.15">
      <c r="B40" s="9" t="s">
        <v>139</v>
      </c>
      <c r="C40" s="10">
        <v>26</v>
      </c>
      <c r="D40" s="58" t="s">
        <v>140</v>
      </c>
      <c r="E40" s="52">
        <v>0</v>
      </c>
    </row>
    <row r="41" spans="2:5" s="8" customFormat="1" ht="15" customHeight="1" x14ac:dyDescent="0.15">
      <c r="B41" s="9" t="s">
        <v>141</v>
      </c>
      <c r="C41" s="10">
        <v>27</v>
      </c>
      <c r="D41" s="58" t="s">
        <v>142</v>
      </c>
      <c r="E41" s="52">
        <v>4788283.8</v>
      </c>
    </row>
    <row r="42" spans="2:5" s="8" customFormat="1" ht="15" customHeight="1" x14ac:dyDescent="0.15">
      <c r="B42" s="9" t="s">
        <v>143</v>
      </c>
      <c r="C42" s="10">
        <v>28</v>
      </c>
      <c r="D42" s="58" t="s">
        <v>144</v>
      </c>
      <c r="E42" s="52">
        <v>81000</v>
      </c>
    </row>
    <row r="43" spans="2:5" s="8" customFormat="1" ht="15" customHeight="1" x14ac:dyDescent="0.15">
      <c r="B43" s="9" t="s">
        <v>145</v>
      </c>
      <c r="C43" s="10">
        <v>29</v>
      </c>
      <c r="D43" s="58" t="s">
        <v>146</v>
      </c>
      <c r="E43" s="52">
        <v>4498733.0841154903</v>
      </c>
    </row>
    <row r="44" spans="2:5" s="8" customFormat="1" ht="15" customHeight="1" thickBot="1" x14ac:dyDescent="0.2">
      <c r="B44" s="12" t="s">
        <v>147</v>
      </c>
      <c r="C44" s="43">
        <v>30</v>
      </c>
      <c r="D44" s="60" t="s">
        <v>148</v>
      </c>
      <c r="E44" s="53">
        <v>64410737.704115495</v>
      </c>
    </row>
    <row r="45" spans="2:5" ht="5" customHeight="1" x14ac:dyDescent="0.15">
      <c r="B45" s="17"/>
      <c r="C45" s="18"/>
      <c r="D45" s="15"/>
      <c r="E45" s="16"/>
    </row>
    <row r="46" spans="2:5" ht="14" thickBot="1" x14ac:dyDescent="0.2">
      <c r="B46" s="17"/>
      <c r="C46" s="304" t="s">
        <v>149</v>
      </c>
      <c r="D46" s="304"/>
      <c r="E46" s="304"/>
    </row>
    <row r="47" spans="2:5" s="8" customFormat="1" ht="15" customHeight="1" x14ac:dyDescent="0.15">
      <c r="B47" s="5" t="s">
        <v>150</v>
      </c>
      <c r="C47" s="6">
        <v>31</v>
      </c>
      <c r="D47" s="57" t="s">
        <v>151</v>
      </c>
      <c r="E47" s="51">
        <v>7481870</v>
      </c>
    </row>
    <row r="48" spans="2:5" s="8" customFormat="1" ht="15" customHeight="1" x14ac:dyDescent="0.15">
      <c r="B48" s="9" t="s">
        <v>152</v>
      </c>
      <c r="C48" s="10">
        <v>32</v>
      </c>
      <c r="D48" s="58" t="s">
        <v>153</v>
      </c>
      <c r="E48" s="52">
        <v>0</v>
      </c>
    </row>
    <row r="49" spans="2:5" s="8" customFormat="1" ht="15" customHeight="1" x14ac:dyDescent="0.15">
      <c r="B49" s="9" t="s">
        <v>154</v>
      </c>
      <c r="C49" s="10">
        <v>33</v>
      </c>
      <c r="D49" s="58" t="s">
        <v>155</v>
      </c>
      <c r="E49" s="52">
        <v>0</v>
      </c>
    </row>
    <row r="50" spans="2:5" s="8" customFormat="1" ht="15" customHeight="1" x14ac:dyDescent="0.15">
      <c r="B50" s="9" t="s">
        <v>156</v>
      </c>
      <c r="C50" s="10">
        <v>34</v>
      </c>
      <c r="D50" s="58" t="s">
        <v>157</v>
      </c>
      <c r="E50" s="52">
        <v>5456714.2628148627</v>
      </c>
    </row>
    <row r="51" spans="2:5" s="8" customFormat="1" ht="15" customHeight="1" x14ac:dyDescent="0.15">
      <c r="B51" s="9" t="s">
        <v>158</v>
      </c>
      <c r="C51" s="10">
        <v>35</v>
      </c>
      <c r="D51" s="58" t="s">
        <v>159</v>
      </c>
      <c r="E51" s="52">
        <v>5963078.7314101998</v>
      </c>
    </row>
    <row r="52" spans="2:5" s="8" customFormat="1" ht="15" customHeight="1" x14ac:dyDescent="0.15">
      <c r="B52" s="9" t="s">
        <v>160</v>
      </c>
      <c r="C52" s="10">
        <v>36</v>
      </c>
      <c r="D52" s="58" t="s">
        <v>161</v>
      </c>
      <c r="E52" s="52">
        <v>0</v>
      </c>
    </row>
    <row r="53" spans="2:5" s="8" customFormat="1" ht="15" customHeight="1" x14ac:dyDescent="0.15">
      <c r="B53" s="9" t="s">
        <v>162</v>
      </c>
      <c r="C53" s="61">
        <v>37</v>
      </c>
      <c r="D53" s="62" t="s">
        <v>163</v>
      </c>
      <c r="E53" s="52">
        <v>18901662.994225062</v>
      </c>
    </row>
    <row r="54" spans="2:5" s="8" customFormat="1" ht="15" customHeight="1" thickBot="1" x14ac:dyDescent="0.2">
      <c r="B54" s="12" t="s">
        <v>164</v>
      </c>
      <c r="C54" s="63">
        <v>38</v>
      </c>
      <c r="D54" s="64" t="s">
        <v>165</v>
      </c>
      <c r="E54" s="54">
        <v>83312400.698340565</v>
      </c>
    </row>
    <row r="56" spans="2:5" x14ac:dyDescent="0.15">
      <c r="E56" s="243"/>
    </row>
    <row r="57" spans="2:5" x14ac:dyDescent="0.15">
      <c r="C57" s="305"/>
      <c r="D57" s="305"/>
      <c r="E57" s="305"/>
    </row>
    <row r="58" spans="2:5" x14ac:dyDescent="0.15">
      <c r="C58" s="303"/>
      <c r="D58" s="303"/>
      <c r="E58" s="303"/>
    </row>
    <row r="59" spans="2:5" x14ac:dyDescent="0.15">
      <c r="C59" s="305"/>
      <c r="D59" s="305"/>
      <c r="E59" s="305"/>
    </row>
    <row r="60" spans="2:5" x14ac:dyDescent="0.15">
      <c r="C60" s="303"/>
      <c r="D60" s="303"/>
      <c r="E60" s="303"/>
    </row>
    <row r="61" spans="2:5" ht="15" customHeight="1" x14ac:dyDescent="0.15">
      <c r="C61" s="305"/>
      <c r="D61" s="305"/>
      <c r="E61" s="305"/>
    </row>
    <row r="62" spans="2:5" x14ac:dyDescent="0.15">
      <c r="C62" s="303"/>
      <c r="D62" s="303"/>
      <c r="E62" s="303"/>
    </row>
  </sheetData>
  <mergeCells count="12">
    <mergeCell ref="B5:C5"/>
    <mergeCell ref="B6:E6"/>
    <mergeCell ref="C8:E8"/>
    <mergeCell ref="C12:E12"/>
    <mergeCell ref="C61:E61"/>
    <mergeCell ref="C62:E62"/>
    <mergeCell ref="C33:E33"/>
    <mergeCell ref="C46:E46"/>
    <mergeCell ref="C57:E57"/>
    <mergeCell ref="C58:E58"/>
    <mergeCell ref="C59:E59"/>
    <mergeCell ref="C60:E60"/>
  </mergeCells>
  <printOptions horizontalCentered="1"/>
  <pageMargins left="0.2" right="0.2" top="0.26" bottom="0.2" header="0.17" footer="0.16"/>
  <pageSetup scale="80" fitToWidth="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4.9989318521683403E-2"/>
  </sheetPr>
  <dimension ref="B5:G85"/>
  <sheetViews>
    <sheetView showGridLines="0" zoomScale="80" zoomScaleNormal="80" zoomScalePageLayoutView="80" workbookViewId="0">
      <pane ySplit="10" topLeftCell="A11" activePane="bottomLeft" state="frozen"/>
      <selection activeCell="C120" sqref="C120"/>
      <selection pane="bottomLeft" sqref="A1:XFD1"/>
    </sheetView>
  </sheetViews>
  <sheetFormatPr baseColWidth="10" defaultColWidth="8.83203125" defaultRowHeight="13" x14ac:dyDescent="0.15"/>
  <cols>
    <col min="1" max="1" width="2" style="4" customWidth="1"/>
    <col min="2" max="2" width="15.6640625" style="4" customWidth="1"/>
    <col min="3" max="3" width="7.6640625" style="4" customWidth="1"/>
    <col min="4" max="4" width="80.6640625" style="4" customWidth="1"/>
    <col min="5" max="5" width="16.6640625" style="4" customWidth="1"/>
    <col min="6" max="16384" width="8.83203125" style="4"/>
  </cols>
  <sheetData>
    <row r="5" spans="2:6" ht="15" customHeight="1" x14ac:dyDescent="0.15">
      <c r="B5" s="313" t="s">
        <v>82</v>
      </c>
      <c r="C5" s="313"/>
      <c r="D5" s="49" t="str">
        <f>BS!D5</f>
        <v>სს "თიბისი დაზღვევა"</v>
      </c>
      <c r="E5" s="190" t="s">
        <v>236</v>
      </c>
    </row>
    <row r="6" spans="2:6" ht="15" customHeight="1" x14ac:dyDescent="0.15">
      <c r="B6" s="314" t="s">
        <v>246</v>
      </c>
      <c r="C6" s="307"/>
      <c r="D6" s="307"/>
      <c r="E6" s="307"/>
      <c r="F6" s="66"/>
    </row>
    <row r="7" spans="2:6" ht="5" customHeight="1" x14ac:dyDescent="0.15"/>
    <row r="8" spans="2:6" s="19" customFormat="1" ht="15" customHeight="1" x14ac:dyDescent="0.15">
      <c r="D8" s="315" t="s">
        <v>166</v>
      </c>
      <c r="E8" s="315"/>
    </row>
    <row r="9" spans="2:6" ht="15" customHeight="1" thickBot="1" x14ac:dyDescent="0.2">
      <c r="E9" s="75" t="s">
        <v>84</v>
      </c>
    </row>
    <row r="10" spans="2:6" s="22" customFormat="1" ht="30" customHeight="1" thickBot="1" x14ac:dyDescent="0.2">
      <c r="B10" s="59" t="s">
        <v>85</v>
      </c>
      <c r="C10" s="20" t="s">
        <v>86</v>
      </c>
      <c r="D10" s="21"/>
      <c r="E10" s="3" t="s">
        <v>87</v>
      </c>
    </row>
    <row r="11" spans="2:6" ht="5" customHeight="1" x14ac:dyDescent="0.15">
      <c r="C11" s="8"/>
      <c r="D11" s="8"/>
      <c r="E11" s="23"/>
    </row>
    <row r="12" spans="2:6" ht="15" customHeight="1" thickBot="1" x14ac:dyDescent="0.2">
      <c r="C12" s="311" t="s">
        <v>167</v>
      </c>
      <c r="D12" s="311"/>
      <c r="E12" s="311"/>
    </row>
    <row r="13" spans="2:6" ht="15" customHeight="1" x14ac:dyDescent="0.15">
      <c r="B13" s="24" t="s">
        <v>89</v>
      </c>
      <c r="C13" s="25">
        <v>1</v>
      </c>
      <c r="D13" s="26" t="s">
        <v>168</v>
      </c>
      <c r="E13" s="70">
        <v>26651176.577280752</v>
      </c>
    </row>
    <row r="14" spans="2:6" ht="15" customHeight="1" x14ac:dyDescent="0.15">
      <c r="B14" s="27" t="s">
        <v>90</v>
      </c>
      <c r="C14" s="28">
        <v>2</v>
      </c>
      <c r="D14" s="29" t="s">
        <v>169</v>
      </c>
      <c r="E14" s="71">
        <v>13273635.637681395</v>
      </c>
    </row>
    <row r="15" spans="2:6" ht="15" customHeight="1" x14ac:dyDescent="0.15">
      <c r="B15" s="27" t="s">
        <v>92</v>
      </c>
      <c r="C15" s="28">
        <v>3</v>
      </c>
      <c r="D15" s="30" t="s">
        <v>170</v>
      </c>
      <c r="E15" s="71">
        <v>4187444.9499999955</v>
      </c>
    </row>
    <row r="16" spans="2:6" ht="15" customHeight="1" x14ac:dyDescent="0.15">
      <c r="B16" s="27" t="s">
        <v>94</v>
      </c>
      <c r="C16" s="28">
        <v>4</v>
      </c>
      <c r="D16" s="31" t="s">
        <v>171</v>
      </c>
      <c r="E16" s="71">
        <v>1693249.4499999983</v>
      </c>
    </row>
    <row r="17" spans="2:7" s="8" customFormat="1" ht="15" customHeight="1" x14ac:dyDescent="0.15">
      <c r="B17" s="27" t="s">
        <v>96</v>
      </c>
      <c r="C17" s="10">
        <v>5</v>
      </c>
      <c r="D17" s="11" t="s">
        <v>172</v>
      </c>
      <c r="E17" s="52">
        <f>E13-E14-E15+E16</f>
        <v>10883345.439599361</v>
      </c>
    </row>
    <row r="18" spans="2:7" ht="15" customHeight="1" x14ac:dyDescent="0.15">
      <c r="B18" s="27" t="s">
        <v>98</v>
      </c>
      <c r="C18" s="28">
        <v>6</v>
      </c>
      <c r="D18" s="29" t="s">
        <v>173</v>
      </c>
      <c r="E18" s="71">
        <v>10110798.815183824</v>
      </c>
    </row>
    <row r="19" spans="2:7" ht="15" customHeight="1" x14ac:dyDescent="0.15">
      <c r="B19" s="27" t="s">
        <v>100</v>
      </c>
      <c r="C19" s="28">
        <v>7</v>
      </c>
      <c r="D19" s="29" t="s">
        <v>174</v>
      </c>
      <c r="E19" s="71">
        <v>6403848.5595000014</v>
      </c>
    </row>
    <row r="20" spans="2:7" ht="15" customHeight="1" x14ac:dyDescent="0.15">
      <c r="B20" s="27" t="s">
        <v>102</v>
      </c>
      <c r="C20" s="28">
        <v>8</v>
      </c>
      <c r="D20" s="30" t="s">
        <v>175</v>
      </c>
      <c r="E20" s="71">
        <v>-25695367.390000001</v>
      </c>
    </row>
    <row r="21" spans="2:7" ht="15" customHeight="1" x14ac:dyDescent="0.15">
      <c r="B21" s="27" t="s">
        <v>104</v>
      </c>
      <c r="C21" s="28">
        <v>9</v>
      </c>
      <c r="D21" s="30" t="s">
        <v>176</v>
      </c>
      <c r="E21" s="71">
        <v>-26364599.680000003</v>
      </c>
    </row>
    <row r="22" spans="2:7" ht="15" customHeight="1" x14ac:dyDescent="0.15">
      <c r="B22" s="27" t="s">
        <v>106</v>
      </c>
      <c r="C22" s="28">
        <v>10</v>
      </c>
      <c r="D22" s="30" t="s">
        <v>177</v>
      </c>
      <c r="E22" s="71">
        <v>91608.280000000144</v>
      </c>
    </row>
    <row r="23" spans="2:7" s="8" customFormat="1" ht="15" customHeight="1" x14ac:dyDescent="0.15">
      <c r="B23" s="27" t="s">
        <v>108</v>
      </c>
      <c r="C23" s="10">
        <v>11</v>
      </c>
      <c r="D23" s="11" t="s">
        <v>178</v>
      </c>
      <c r="E23" s="52">
        <f>E18-E19+E20-E21-E22</f>
        <v>4284574.265683827</v>
      </c>
    </row>
    <row r="24" spans="2:7" s="8" customFormat="1" ht="15" customHeight="1" x14ac:dyDescent="0.15">
      <c r="B24" s="27" t="s">
        <v>110</v>
      </c>
      <c r="C24" s="10">
        <v>12</v>
      </c>
      <c r="D24" s="11" t="s">
        <v>179</v>
      </c>
      <c r="E24" s="52">
        <v>0</v>
      </c>
    </row>
    <row r="25" spans="2:7" s="8" customFormat="1" ht="15" customHeight="1" x14ac:dyDescent="0.15">
      <c r="B25" s="27" t="s">
        <v>112</v>
      </c>
      <c r="C25" s="10">
        <v>13</v>
      </c>
      <c r="D25" s="11" t="s">
        <v>180</v>
      </c>
      <c r="E25" s="52">
        <v>1513370.5400000005</v>
      </c>
    </row>
    <row r="26" spans="2:7" s="8" customFormat="1" ht="15" customHeight="1" thickBot="1" x14ac:dyDescent="0.2">
      <c r="B26" s="32" t="s">
        <v>114</v>
      </c>
      <c r="C26" s="33">
        <v>14</v>
      </c>
      <c r="D26" s="34" t="s">
        <v>181</v>
      </c>
      <c r="E26" s="53">
        <f>E17-E23-E24+E25</f>
        <v>8112141.7139155343</v>
      </c>
    </row>
    <row r="27" spans="2:7" ht="5" customHeight="1" x14ac:dyDescent="0.15">
      <c r="C27" s="14"/>
      <c r="D27" s="35"/>
      <c r="E27" s="16"/>
    </row>
    <row r="28" spans="2:7" ht="15" customHeight="1" thickBot="1" x14ac:dyDescent="0.2">
      <c r="C28" s="311" t="s">
        <v>182</v>
      </c>
      <c r="D28" s="311"/>
      <c r="E28" s="311"/>
    </row>
    <row r="29" spans="2:7" ht="15" customHeight="1" x14ac:dyDescent="0.15">
      <c r="B29" s="24" t="s">
        <v>116</v>
      </c>
      <c r="C29" s="25">
        <v>15</v>
      </c>
      <c r="D29" s="26" t="s">
        <v>168</v>
      </c>
      <c r="E29" s="70">
        <v>10782013.861671491</v>
      </c>
    </row>
    <row r="30" spans="2:7" ht="15" customHeight="1" x14ac:dyDescent="0.15">
      <c r="B30" s="27" t="s">
        <v>118</v>
      </c>
      <c r="C30" s="28">
        <v>16</v>
      </c>
      <c r="D30" s="29" t="s">
        <v>169</v>
      </c>
      <c r="E30" s="71">
        <v>2504867.7076768237</v>
      </c>
      <c r="G30" s="36"/>
    </row>
    <row r="31" spans="2:7" ht="15" customHeight="1" x14ac:dyDescent="0.15">
      <c r="B31" s="27" t="s">
        <v>120</v>
      </c>
      <c r="C31" s="28">
        <v>17</v>
      </c>
      <c r="D31" s="30" t="s">
        <v>170</v>
      </c>
      <c r="E31" s="71">
        <v>368226.25</v>
      </c>
      <c r="G31" s="36"/>
    </row>
    <row r="32" spans="2:7" ht="15" customHeight="1" x14ac:dyDescent="0.15">
      <c r="B32" s="27" t="s">
        <v>122</v>
      </c>
      <c r="C32" s="28">
        <v>18</v>
      </c>
      <c r="D32" s="30" t="s">
        <v>171</v>
      </c>
      <c r="E32" s="71">
        <v>271701.49</v>
      </c>
    </row>
    <row r="33" spans="2:7" s="8" customFormat="1" ht="15" customHeight="1" x14ac:dyDescent="0.15">
      <c r="B33" s="27" t="s">
        <v>124</v>
      </c>
      <c r="C33" s="10">
        <v>19</v>
      </c>
      <c r="D33" s="11" t="s">
        <v>183</v>
      </c>
      <c r="E33" s="52">
        <f>E29-E30-E31+E32</f>
        <v>8180621.3939946666</v>
      </c>
    </row>
    <row r="34" spans="2:7" ht="15" customHeight="1" x14ac:dyDescent="0.15">
      <c r="B34" s="27" t="s">
        <v>127</v>
      </c>
      <c r="C34" s="28">
        <v>20</v>
      </c>
      <c r="D34" s="29" t="s">
        <v>173</v>
      </c>
      <c r="E34" s="71">
        <v>2837358.74</v>
      </c>
      <c r="G34" s="36"/>
    </row>
    <row r="35" spans="2:7" ht="15" customHeight="1" x14ac:dyDescent="0.15">
      <c r="B35" s="27" t="s">
        <v>129</v>
      </c>
      <c r="C35" s="28">
        <v>21</v>
      </c>
      <c r="D35" s="29" t="s">
        <v>184</v>
      </c>
      <c r="E35" s="71">
        <v>2132286.3825000003</v>
      </c>
    </row>
    <row r="36" spans="2:7" ht="15" customHeight="1" x14ac:dyDescent="0.15">
      <c r="B36" s="27" t="s">
        <v>131</v>
      </c>
      <c r="C36" s="28">
        <v>22</v>
      </c>
      <c r="D36" s="30" t="s">
        <v>175</v>
      </c>
      <c r="E36" s="71">
        <v>-512190.03</v>
      </c>
    </row>
    <row r="37" spans="2:7" ht="15" customHeight="1" x14ac:dyDescent="0.15">
      <c r="B37" s="27" t="s">
        <v>133</v>
      </c>
      <c r="C37" s="28">
        <v>23</v>
      </c>
      <c r="D37" s="30" t="s">
        <v>176</v>
      </c>
      <c r="E37" s="71">
        <v>-388642.52000000014</v>
      </c>
    </row>
    <row r="38" spans="2:7" ht="15" customHeight="1" x14ac:dyDescent="0.15">
      <c r="B38" s="27" t="s">
        <v>135</v>
      </c>
      <c r="C38" s="28">
        <v>24</v>
      </c>
      <c r="D38" s="30" t="s">
        <v>185</v>
      </c>
      <c r="E38" s="71">
        <v>0</v>
      </c>
    </row>
    <row r="39" spans="2:7" s="8" customFormat="1" ht="15" customHeight="1" x14ac:dyDescent="0.15">
      <c r="B39" s="27" t="s">
        <v>137</v>
      </c>
      <c r="C39" s="10">
        <v>25</v>
      </c>
      <c r="D39" s="11" t="s">
        <v>186</v>
      </c>
      <c r="E39" s="52">
        <f>E34-E35+E36-E37-E38</f>
        <v>581524.84750000003</v>
      </c>
    </row>
    <row r="40" spans="2:7" ht="15" customHeight="1" x14ac:dyDescent="0.15">
      <c r="B40" s="27" t="s">
        <v>139</v>
      </c>
      <c r="C40" s="28">
        <v>26</v>
      </c>
      <c r="D40" s="29" t="s">
        <v>187</v>
      </c>
      <c r="E40" s="71">
        <v>0</v>
      </c>
    </row>
    <row r="41" spans="2:7" ht="15" customHeight="1" x14ac:dyDescent="0.15">
      <c r="B41" s="27" t="s">
        <v>141</v>
      </c>
      <c r="C41" s="28">
        <v>27</v>
      </c>
      <c r="D41" s="30" t="s">
        <v>188</v>
      </c>
      <c r="E41" s="71">
        <v>0</v>
      </c>
    </row>
    <row r="42" spans="2:7" s="8" customFormat="1" ht="15" customHeight="1" x14ac:dyDescent="0.15">
      <c r="B42" s="27" t="s">
        <v>143</v>
      </c>
      <c r="C42" s="10">
        <v>28</v>
      </c>
      <c r="D42" s="11" t="s">
        <v>189</v>
      </c>
      <c r="E42" s="52">
        <v>0</v>
      </c>
    </row>
    <row r="43" spans="2:7" s="8" customFormat="1" ht="15" customHeight="1" x14ac:dyDescent="0.15">
      <c r="B43" s="27" t="s">
        <v>145</v>
      </c>
      <c r="C43" s="10">
        <v>29</v>
      </c>
      <c r="D43" s="11" t="s">
        <v>190</v>
      </c>
      <c r="E43" s="71">
        <v>0</v>
      </c>
    </row>
    <row r="44" spans="2:7" s="8" customFormat="1" ht="15" customHeight="1" x14ac:dyDescent="0.15">
      <c r="B44" s="27" t="s">
        <v>147</v>
      </c>
      <c r="C44" s="10">
        <v>30</v>
      </c>
      <c r="D44" s="11" t="s">
        <v>180</v>
      </c>
      <c r="E44" s="52">
        <v>-4052663</v>
      </c>
    </row>
    <row r="45" spans="2:7" s="8" customFormat="1" ht="15" customHeight="1" thickBot="1" x14ac:dyDescent="0.2">
      <c r="B45" s="32" t="s">
        <v>150</v>
      </c>
      <c r="C45" s="33">
        <v>31</v>
      </c>
      <c r="D45" s="34" t="s">
        <v>191</v>
      </c>
      <c r="E45" s="53">
        <f>E33-E39+E42-E43+E44</f>
        <v>3546433.5464946665</v>
      </c>
    </row>
    <row r="46" spans="2:7" s="8" customFormat="1" ht="5" customHeight="1" thickBot="1" x14ac:dyDescent="0.2">
      <c r="C46" s="14"/>
      <c r="D46" s="37"/>
      <c r="E46" s="72"/>
    </row>
    <row r="47" spans="2:7" s="8" customFormat="1" ht="15" customHeight="1" thickBot="1" x14ac:dyDescent="0.2">
      <c r="B47" s="39" t="s">
        <v>152</v>
      </c>
      <c r="C47" s="40">
        <v>32</v>
      </c>
      <c r="D47" s="41" t="s">
        <v>192</v>
      </c>
      <c r="E47" s="73">
        <f>E26+E45</f>
        <v>11658575.260410201</v>
      </c>
    </row>
    <row r="48" spans="2:7" ht="5" customHeight="1" x14ac:dyDescent="0.15">
      <c r="C48" s="14"/>
      <c r="D48" s="37"/>
      <c r="E48" s="16"/>
    </row>
    <row r="49" spans="2:5" ht="15" customHeight="1" thickBot="1" x14ac:dyDescent="0.2">
      <c r="C49" s="14"/>
      <c r="D49" s="311" t="s">
        <v>193</v>
      </c>
      <c r="E49" s="311"/>
    </row>
    <row r="50" spans="2:5" ht="15" customHeight="1" x14ac:dyDescent="0.15">
      <c r="B50" s="24" t="s">
        <v>154</v>
      </c>
      <c r="C50" s="25">
        <v>33</v>
      </c>
      <c r="D50" s="42" t="s">
        <v>194</v>
      </c>
      <c r="E50" s="70">
        <v>0</v>
      </c>
    </row>
    <row r="51" spans="2:5" ht="15" customHeight="1" x14ac:dyDescent="0.15">
      <c r="B51" s="27" t="s">
        <v>156</v>
      </c>
      <c r="C51" s="28">
        <v>34</v>
      </c>
      <c r="D51" s="29" t="s">
        <v>195</v>
      </c>
      <c r="E51" s="71">
        <v>0</v>
      </c>
    </row>
    <row r="52" spans="2:5" ht="15" customHeight="1" x14ac:dyDescent="0.15">
      <c r="B52" s="27" t="s">
        <v>158</v>
      </c>
      <c r="C52" s="28">
        <v>35</v>
      </c>
      <c r="D52" s="29" t="s">
        <v>196</v>
      </c>
      <c r="E52" s="71">
        <v>0</v>
      </c>
    </row>
    <row r="53" spans="2:5" s="8" customFormat="1" ht="15" customHeight="1" thickBot="1" x14ac:dyDescent="0.2">
      <c r="B53" s="32" t="s">
        <v>160</v>
      </c>
      <c r="C53" s="33">
        <v>36</v>
      </c>
      <c r="D53" s="34" t="s">
        <v>197</v>
      </c>
      <c r="E53" s="53">
        <f>E50-E51-E52</f>
        <v>0</v>
      </c>
    </row>
    <row r="54" spans="2:5" ht="5" customHeight="1" x14ac:dyDescent="0.15">
      <c r="C54" s="14"/>
      <c r="D54" s="35"/>
      <c r="E54" s="16"/>
    </row>
    <row r="55" spans="2:5" ht="15" customHeight="1" thickBot="1" x14ac:dyDescent="0.2">
      <c r="C55" s="311" t="s">
        <v>198</v>
      </c>
      <c r="D55" s="311"/>
      <c r="E55" s="311"/>
    </row>
    <row r="56" spans="2:5" ht="15" customHeight="1" x14ac:dyDescent="0.15">
      <c r="B56" s="24" t="s">
        <v>162</v>
      </c>
      <c r="C56" s="25">
        <v>37</v>
      </c>
      <c r="D56" s="26" t="s">
        <v>199</v>
      </c>
      <c r="E56" s="70">
        <v>1112927.9099999999</v>
      </c>
    </row>
    <row r="57" spans="2:5" ht="15" customHeight="1" x14ac:dyDescent="0.15">
      <c r="B57" s="27" t="s">
        <v>164</v>
      </c>
      <c r="C57" s="28">
        <v>38</v>
      </c>
      <c r="D57" s="30" t="s">
        <v>200</v>
      </c>
      <c r="E57" s="71">
        <v>0</v>
      </c>
    </row>
    <row r="58" spans="2:5" ht="15" customHeight="1" x14ac:dyDescent="0.15">
      <c r="B58" s="27" t="s">
        <v>201</v>
      </c>
      <c r="C58" s="28">
        <v>39</v>
      </c>
      <c r="D58" s="30" t="s">
        <v>202</v>
      </c>
      <c r="E58" s="71">
        <v>31847.22</v>
      </c>
    </row>
    <row r="59" spans="2:5" ht="15" customHeight="1" x14ac:dyDescent="0.15">
      <c r="B59" s="27" t="s">
        <v>203</v>
      </c>
      <c r="C59" s="28">
        <v>40</v>
      </c>
      <c r="D59" s="30" t="s">
        <v>204</v>
      </c>
      <c r="E59" s="71">
        <v>0</v>
      </c>
    </row>
    <row r="60" spans="2:5" ht="15" customHeight="1" x14ac:dyDescent="0.15">
      <c r="B60" s="27" t="s">
        <v>205</v>
      </c>
      <c r="C60" s="28">
        <v>41</v>
      </c>
      <c r="D60" s="30" t="s">
        <v>107</v>
      </c>
      <c r="E60" s="71">
        <v>0</v>
      </c>
    </row>
    <row r="61" spans="2:5" ht="15" customHeight="1" x14ac:dyDescent="0.15">
      <c r="B61" s="27" t="s">
        <v>206</v>
      </c>
      <c r="C61" s="28">
        <v>42</v>
      </c>
      <c r="D61" s="30" t="s">
        <v>109</v>
      </c>
      <c r="E61" s="71">
        <v>1162129.2999999998</v>
      </c>
    </row>
    <row r="62" spans="2:5" ht="15" customHeight="1" x14ac:dyDescent="0.15">
      <c r="B62" s="27" t="s">
        <v>207</v>
      </c>
      <c r="C62" s="28">
        <v>43</v>
      </c>
      <c r="D62" s="30" t="s">
        <v>117</v>
      </c>
      <c r="E62" s="71">
        <v>0</v>
      </c>
    </row>
    <row r="63" spans="2:5" ht="15" customHeight="1" x14ac:dyDescent="0.15">
      <c r="B63" s="27" t="s">
        <v>208</v>
      </c>
      <c r="C63" s="28">
        <v>44</v>
      </c>
      <c r="D63" s="30" t="s">
        <v>209</v>
      </c>
      <c r="E63" s="71">
        <v>0</v>
      </c>
    </row>
    <row r="64" spans="2:5" ht="15" customHeight="1" x14ac:dyDescent="0.15">
      <c r="B64" s="27" t="s">
        <v>210</v>
      </c>
      <c r="C64" s="28">
        <v>45</v>
      </c>
      <c r="D64" s="30" t="s">
        <v>211</v>
      </c>
      <c r="E64" s="71">
        <v>0</v>
      </c>
    </row>
    <row r="65" spans="2:5" s="35" customFormat="1" ht="15" customHeight="1" thickBot="1" x14ac:dyDescent="0.2">
      <c r="B65" s="32" t="s">
        <v>212</v>
      </c>
      <c r="C65" s="43">
        <v>46</v>
      </c>
      <c r="D65" s="44" t="s">
        <v>213</v>
      </c>
      <c r="E65" s="53">
        <f>SUM(E56:E64)</f>
        <v>2306904.4299999997</v>
      </c>
    </row>
    <row r="66" spans="2:5" s="35" customFormat="1" ht="5" customHeight="1" x14ac:dyDescent="0.15">
      <c r="C66" s="14"/>
      <c r="E66" s="38"/>
    </row>
    <row r="67" spans="2:5" s="35" customFormat="1" ht="15" customHeight="1" thickBot="1" x14ac:dyDescent="0.2">
      <c r="C67" s="312" t="s">
        <v>214</v>
      </c>
      <c r="D67" s="312"/>
      <c r="E67" s="312"/>
    </row>
    <row r="68" spans="2:5" ht="15" customHeight="1" x14ac:dyDescent="0.15">
      <c r="B68" s="24" t="s">
        <v>215</v>
      </c>
      <c r="C68" s="25">
        <v>47</v>
      </c>
      <c r="D68" s="26" t="s">
        <v>216</v>
      </c>
      <c r="E68" s="70">
        <v>2766062.0099999993</v>
      </c>
    </row>
    <row r="69" spans="2:5" ht="15" customHeight="1" x14ac:dyDescent="0.15">
      <c r="B69" s="27" t="s">
        <v>217</v>
      </c>
      <c r="C69" s="28">
        <v>48</v>
      </c>
      <c r="D69" s="30" t="s">
        <v>218</v>
      </c>
      <c r="E69" s="71">
        <v>2915603.91</v>
      </c>
    </row>
    <row r="70" spans="2:5" ht="15" customHeight="1" x14ac:dyDescent="0.15">
      <c r="B70" s="27" t="s">
        <v>219</v>
      </c>
      <c r="C70" s="28">
        <v>49</v>
      </c>
      <c r="D70" s="30" t="s">
        <v>220</v>
      </c>
      <c r="E70" s="71">
        <v>77741.010000000009</v>
      </c>
    </row>
    <row r="71" spans="2:5" ht="15" customHeight="1" x14ac:dyDescent="0.15">
      <c r="B71" s="27" t="s">
        <v>221</v>
      </c>
      <c r="C71" s="28">
        <v>50</v>
      </c>
      <c r="D71" s="30" t="s">
        <v>222</v>
      </c>
      <c r="E71" s="71">
        <v>723365.22999999986</v>
      </c>
    </row>
    <row r="72" spans="2:5" ht="15" customHeight="1" x14ac:dyDescent="0.15">
      <c r="B72" s="27" t="s">
        <v>223</v>
      </c>
      <c r="C72" s="28">
        <v>51</v>
      </c>
      <c r="D72" s="30" t="s">
        <v>224</v>
      </c>
      <c r="E72" s="71">
        <v>0</v>
      </c>
    </row>
    <row r="73" spans="2:5" ht="15" customHeight="1" x14ac:dyDescent="0.15">
      <c r="B73" s="27" t="s">
        <v>225</v>
      </c>
      <c r="C73" s="28">
        <v>52</v>
      </c>
      <c r="D73" s="30" t="s">
        <v>226</v>
      </c>
      <c r="E73" s="71">
        <v>0</v>
      </c>
    </row>
    <row r="74" spans="2:5" ht="15" customHeight="1" thickBot="1" x14ac:dyDescent="0.2">
      <c r="B74" s="45" t="s">
        <v>227</v>
      </c>
      <c r="C74" s="46">
        <v>53</v>
      </c>
      <c r="D74" s="47" t="s">
        <v>228</v>
      </c>
      <c r="E74" s="74">
        <v>-467320.79999999981</v>
      </c>
    </row>
    <row r="75" spans="2:5" ht="5" customHeight="1" thickBot="1" x14ac:dyDescent="0.2">
      <c r="C75" s="18"/>
      <c r="D75" s="36"/>
      <c r="E75" s="48"/>
    </row>
    <row r="76" spans="2:5" s="8" customFormat="1" ht="15" customHeight="1" x14ac:dyDescent="0.15">
      <c r="B76" s="24" t="s">
        <v>229</v>
      </c>
      <c r="C76" s="6">
        <v>54</v>
      </c>
      <c r="D76" s="7" t="s">
        <v>230</v>
      </c>
      <c r="E76" s="51">
        <f>E47+E53+E65-E68-E69-E70-E71-E72-E73+E74</f>
        <v>7015386.7304102015</v>
      </c>
    </row>
    <row r="77" spans="2:5" s="8" customFormat="1" ht="15" customHeight="1" x14ac:dyDescent="0.15">
      <c r="B77" s="27" t="s">
        <v>231</v>
      </c>
      <c r="C77" s="10">
        <v>55</v>
      </c>
      <c r="D77" s="11" t="s">
        <v>232</v>
      </c>
      <c r="E77" s="52">
        <v>1052307.9990000015</v>
      </c>
    </row>
    <row r="78" spans="2:5" s="8" customFormat="1" ht="15" customHeight="1" thickBot="1" x14ac:dyDescent="0.2">
      <c r="B78" s="32" t="s">
        <v>233</v>
      </c>
      <c r="C78" s="33">
        <v>56</v>
      </c>
      <c r="D78" s="34" t="s">
        <v>234</v>
      </c>
      <c r="E78" s="53">
        <f>E76-E77</f>
        <v>5963078.7314101998</v>
      </c>
    </row>
    <row r="79" spans="2:5" x14ac:dyDescent="0.15">
      <c r="D79" s="35"/>
    </row>
    <row r="80" spans="2:5" x14ac:dyDescent="0.15">
      <c r="C80" s="310"/>
      <c r="D80" s="310"/>
      <c r="E80" s="310"/>
    </row>
    <row r="81" spans="3:5" x14ac:dyDescent="0.15">
      <c r="C81" s="303"/>
      <c r="D81" s="303"/>
      <c r="E81" s="303"/>
    </row>
    <row r="82" spans="3:5" x14ac:dyDescent="0.15">
      <c r="C82" s="310"/>
      <c r="D82" s="310"/>
      <c r="E82" s="310"/>
    </row>
    <row r="83" spans="3:5" x14ac:dyDescent="0.15">
      <c r="C83" s="303"/>
      <c r="D83" s="303"/>
      <c r="E83" s="303"/>
    </row>
    <row r="84" spans="3:5" x14ac:dyDescent="0.15">
      <c r="C84" s="310"/>
      <c r="D84" s="310"/>
      <c r="E84" s="310"/>
    </row>
    <row r="85" spans="3:5" x14ac:dyDescent="0.15">
      <c r="C85" s="303"/>
      <c r="D85" s="303"/>
      <c r="E85" s="303"/>
    </row>
  </sheetData>
  <mergeCells count="14">
    <mergeCell ref="B5:C5"/>
    <mergeCell ref="B6:E6"/>
    <mergeCell ref="D8:E8"/>
    <mergeCell ref="C12:E12"/>
    <mergeCell ref="C82:E82"/>
    <mergeCell ref="C83:E83"/>
    <mergeCell ref="C84:E84"/>
    <mergeCell ref="C85:E85"/>
    <mergeCell ref="C28:E28"/>
    <mergeCell ref="D49:E49"/>
    <mergeCell ref="C55:E55"/>
    <mergeCell ref="C67:E67"/>
    <mergeCell ref="C80:E80"/>
    <mergeCell ref="C81:E81"/>
  </mergeCells>
  <printOptions horizontalCentered="1"/>
  <pageMargins left="0.2" right="0.2" top="0.26" bottom="0.2" header="0.17" footer="0.17"/>
  <pageSetup scale="6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1" tint="0.34998626667073579"/>
  </sheetPr>
  <dimension ref="A5:AL54"/>
  <sheetViews>
    <sheetView showGridLines="0" tabSelected="1" zoomScale="80" zoomScaleNormal="80" zoomScaleSheetLayoutView="50" zoomScalePageLayoutView="80" workbookViewId="0">
      <pane xSplit="2" ySplit="14" topLeftCell="C15" activePane="bottomRight" state="frozen"/>
      <selection pane="topRight" activeCell="C1" sqref="C1"/>
      <selection pane="bottomLeft" activeCell="A6" sqref="A6"/>
      <selection pane="bottomRight"/>
    </sheetView>
  </sheetViews>
  <sheetFormatPr baseColWidth="10" defaultColWidth="8.83203125" defaultRowHeight="14" outlineLevelRow="1" outlineLevelCol="1" x14ac:dyDescent="0.15"/>
  <cols>
    <col min="1" max="1" width="5.83203125" style="143" customWidth="1"/>
    <col min="2" max="2" width="80.6640625" style="143" customWidth="1"/>
    <col min="3" max="3" width="8.6640625" style="143" customWidth="1"/>
    <col min="4" max="4" width="10.1640625" style="143" customWidth="1"/>
    <col min="5" max="5" width="8.6640625" style="143" customWidth="1"/>
    <col min="6" max="6" width="10.33203125" style="143" customWidth="1"/>
    <col min="7" max="7" width="12.6640625" style="143" customWidth="1"/>
    <col min="8" max="8" width="10.6640625" style="143" customWidth="1"/>
    <col min="9" max="10" width="12.6640625" style="143" customWidth="1"/>
    <col min="11" max="16" width="12.6640625" style="143" customWidth="1" outlineLevel="1"/>
    <col min="17" max="17" width="12.6640625" style="143" customWidth="1"/>
    <col min="18" max="27" width="12.6640625" style="143" customWidth="1" outlineLevel="1"/>
    <col min="28" max="28" width="3" style="143" customWidth="1"/>
    <col min="29" max="36" width="10.6640625" style="143" customWidth="1" outlineLevel="1"/>
    <col min="37" max="38" width="12.6640625" style="143" customWidth="1" outlineLevel="1"/>
    <col min="39" max="39" width="2.6640625" style="143" customWidth="1"/>
    <col min="40" max="16384" width="8.83203125" style="143"/>
  </cols>
  <sheetData>
    <row r="5" spans="1:38" ht="15" customHeight="1" outlineLevel="1" x14ac:dyDescent="0.2">
      <c r="A5" s="141" t="s">
        <v>240</v>
      </c>
      <c r="B5" s="142"/>
    </row>
    <row r="6" spans="1:38" ht="15" customHeight="1" outlineLevel="1" x14ac:dyDescent="0.15">
      <c r="A6" s="144" t="s">
        <v>239</v>
      </c>
    </row>
    <row r="7" spans="1:38" ht="15" customHeight="1" outlineLevel="1" x14ac:dyDescent="0.15">
      <c r="A7" s="144" t="s">
        <v>243</v>
      </c>
    </row>
    <row r="8" spans="1:38" ht="15" customHeight="1" outlineLevel="1" x14ac:dyDescent="0.15">
      <c r="A8" s="145" t="s">
        <v>247</v>
      </c>
    </row>
    <row r="9" spans="1:38" ht="5" customHeight="1" outlineLevel="1" x14ac:dyDescent="0.15"/>
    <row r="10" spans="1:38" ht="15" customHeight="1" outlineLevel="1" x14ac:dyDescent="0.15">
      <c r="C10" s="349" t="s">
        <v>80</v>
      </c>
      <c r="D10" s="349"/>
      <c r="E10" s="349"/>
      <c r="F10" s="349"/>
      <c r="G10" s="349"/>
      <c r="H10" s="349"/>
      <c r="I10" s="349"/>
      <c r="J10" s="349"/>
      <c r="K10" s="349"/>
      <c r="L10" s="349"/>
      <c r="M10" s="349"/>
      <c r="N10" s="349"/>
      <c r="O10" s="349"/>
      <c r="P10" s="349"/>
      <c r="Q10" s="349"/>
      <c r="R10" s="349"/>
      <c r="S10" s="349"/>
      <c r="T10" s="349"/>
      <c r="U10" s="349"/>
      <c r="V10" s="349"/>
      <c r="W10" s="349"/>
      <c r="X10" s="349"/>
      <c r="Y10" s="349"/>
      <c r="Z10" s="349"/>
      <c r="AA10" s="349"/>
      <c r="AC10" s="353" t="s">
        <v>81</v>
      </c>
      <c r="AD10" s="353"/>
      <c r="AE10" s="353"/>
      <c r="AF10" s="353"/>
      <c r="AG10" s="353"/>
      <c r="AH10" s="353"/>
      <c r="AI10" s="353"/>
      <c r="AJ10" s="353"/>
      <c r="AK10" s="353"/>
      <c r="AL10" s="353"/>
    </row>
    <row r="11" spans="1:38" ht="15" customHeight="1" outlineLevel="1" thickBot="1" x14ac:dyDescent="0.2">
      <c r="C11" s="350"/>
      <c r="D11" s="350"/>
      <c r="E11" s="350"/>
      <c r="F11" s="350"/>
      <c r="G11" s="350"/>
      <c r="H11" s="349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0"/>
      <c r="AC11" s="354"/>
      <c r="AD11" s="354"/>
      <c r="AE11" s="354"/>
      <c r="AF11" s="354"/>
      <c r="AG11" s="354"/>
      <c r="AH11" s="354"/>
      <c r="AI11" s="354"/>
      <c r="AJ11" s="354"/>
      <c r="AK11" s="354"/>
      <c r="AL11" s="354"/>
    </row>
    <row r="12" spans="1:38" ht="37.5" customHeight="1" x14ac:dyDescent="0.15">
      <c r="A12" s="321" t="s">
        <v>23</v>
      </c>
      <c r="B12" s="324" t="s">
        <v>68</v>
      </c>
      <c r="C12" s="329" t="s">
        <v>22</v>
      </c>
      <c r="D12" s="330"/>
      <c r="E12" s="330"/>
      <c r="F12" s="330"/>
      <c r="G12" s="331"/>
      <c r="H12" s="334" t="s">
        <v>237</v>
      </c>
      <c r="I12" s="337" t="s">
        <v>69</v>
      </c>
      <c r="J12" s="317"/>
      <c r="K12" s="317" t="s">
        <v>70</v>
      </c>
      <c r="L12" s="317"/>
      <c r="M12" s="317"/>
      <c r="N12" s="317"/>
      <c r="O12" s="317"/>
      <c r="P12" s="317" t="s">
        <v>71</v>
      </c>
      <c r="Q12" s="348"/>
      <c r="R12" s="316" t="s">
        <v>72</v>
      </c>
      <c r="S12" s="317"/>
      <c r="T12" s="317"/>
      <c r="U12" s="317"/>
      <c r="V12" s="317"/>
      <c r="W12" s="317"/>
      <c r="X12" s="317"/>
      <c r="Y12" s="317"/>
      <c r="Z12" s="317" t="s">
        <v>75</v>
      </c>
      <c r="AA12" s="347"/>
      <c r="AB12" s="294"/>
      <c r="AC12" s="316" t="s">
        <v>69</v>
      </c>
      <c r="AD12" s="317"/>
      <c r="AE12" s="317" t="s">
        <v>70</v>
      </c>
      <c r="AF12" s="317"/>
      <c r="AG12" s="317" t="s">
        <v>76</v>
      </c>
      <c r="AH12" s="317"/>
      <c r="AI12" s="317" t="s">
        <v>77</v>
      </c>
      <c r="AJ12" s="317"/>
      <c r="AK12" s="317" t="s">
        <v>75</v>
      </c>
      <c r="AL12" s="347"/>
    </row>
    <row r="13" spans="1:38" ht="45.75" customHeight="1" x14ac:dyDescent="0.15">
      <c r="A13" s="322"/>
      <c r="B13" s="325"/>
      <c r="C13" s="327" t="s">
        <v>15</v>
      </c>
      <c r="D13" s="328"/>
      <c r="E13" s="328"/>
      <c r="F13" s="328"/>
      <c r="G13" s="262" t="s">
        <v>16</v>
      </c>
      <c r="H13" s="335"/>
      <c r="I13" s="338" t="s">
        <v>0</v>
      </c>
      <c r="J13" s="340" t="s">
        <v>1</v>
      </c>
      <c r="K13" s="318" t="s">
        <v>0</v>
      </c>
      <c r="L13" s="318"/>
      <c r="M13" s="318"/>
      <c r="N13" s="318"/>
      <c r="O13" s="298" t="s">
        <v>1</v>
      </c>
      <c r="P13" s="345" t="s">
        <v>78</v>
      </c>
      <c r="Q13" s="343" t="s">
        <v>79</v>
      </c>
      <c r="R13" s="342" t="s">
        <v>73</v>
      </c>
      <c r="S13" s="318"/>
      <c r="T13" s="318"/>
      <c r="U13" s="318"/>
      <c r="V13" s="318" t="s">
        <v>74</v>
      </c>
      <c r="W13" s="318"/>
      <c r="X13" s="318"/>
      <c r="Y13" s="318"/>
      <c r="Z13" s="345" t="s">
        <v>17</v>
      </c>
      <c r="AA13" s="332" t="s">
        <v>18</v>
      </c>
      <c r="AB13" s="294"/>
      <c r="AC13" s="351" t="s">
        <v>0</v>
      </c>
      <c r="AD13" s="345" t="s">
        <v>1</v>
      </c>
      <c r="AE13" s="345" t="s">
        <v>0</v>
      </c>
      <c r="AF13" s="345" t="s">
        <v>1</v>
      </c>
      <c r="AG13" s="345" t="s">
        <v>78</v>
      </c>
      <c r="AH13" s="345" t="s">
        <v>79</v>
      </c>
      <c r="AI13" s="345" t="s">
        <v>73</v>
      </c>
      <c r="AJ13" s="345" t="s">
        <v>74</v>
      </c>
      <c r="AK13" s="345" t="s">
        <v>17</v>
      </c>
      <c r="AL13" s="332" t="s">
        <v>18</v>
      </c>
    </row>
    <row r="14" spans="1:38" ht="102.75" customHeight="1" thickBot="1" x14ac:dyDescent="0.2">
      <c r="A14" s="323"/>
      <c r="B14" s="326"/>
      <c r="C14" s="191" t="s">
        <v>19</v>
      </c>
      <c r="D14" s="106" t="s">
        <v>20</v>
      </c>
      <c r="E14" s="106" t="s">
        <v>21</v>
      </c>
      <c r="F14" s="107" t="s">
        <v>10</v>
      </c>
      <c r="G14" s="263" t="s">
        <v>10</v>
      </c>
      <c r="H14" s="336"/>
      <c r="I14" s="339"/>
      <c r="J14" s="341"/>
      <c r="K14" s="299" t="s">
        <v>19</v>
      </c>
      <c r="L14" s="299" t="s">
        <v>20</v>
      </c>
      <c r="M14" s="299" t="s">
        <v>21</v>
      </c>
      <c r="N14" s="50" t="s">
        <v>10</v>
      </c>
      <c r="O14" s="50" t="s">
        <v>10</v>
      </c>
      <c r="P14" s="346"/>
      <c r="Q14" s="344"/>
      <c r="R14" s="300" t="s">
        <v>19</v>
      </c>
      <c r="S14" s="299" t="s">
        <v>20</v>
      </c>
      <c r="T14" s="299" t="s">
        <v>21</v>
      </c>
      <c r="U14" s="50" t="s">
        <v>10</v>
      </c>
      <c r="V14" s="299" t="s">
        <v>19</v>
      </c>
      <c r="W14" s="299" t="s">
        <v>20</v>
      </c>
      <c r="X14" s="299" t="s">
        <v>21</v>
      </c>
      <c r="Y14" s="50" t="s">
        <v>10</v>
      </c>
      <c r="Z14" s="346"/>
      <c r="AA14" s="333"/>
      <c r="AB14" s="294"/>
      <c r="AC14" s="352"/>
      <c r="AD14" s="346"/>
      <c r="AE14" s="346"/>
      <c r="AF14" s="346"/>
      <c r="AG14" s="346"/>
      <c r="AH14" s="346"/>
      <c r="AI14" s="346"/>
      <c r="AJ14" s="346"/>
      <c r="AK14" s="346"/>
      <c r="AL14" s="333"/>
    </row>
    <row r="15" spans="1:38" s="144" customFormat="1" ht="20" customHeight="1" outlineLevel="1" thickBot="1" x14ac:dyDescent="0.2">
      <c r="A15" s="237" t="s">
        <v>24</v>
      </c>
      <c r="B15" s="223" t="s">
        <v>25</v>
      </c>
      <c r="C15" s="147">
        <f t="shared" ref="C15:AL15" si="0">SUM(C16:C19)</f>
        <v>63</v>
      </c>
      <c r="D15" s="94">
        <f t="shared" si="0"/>
        <v>532</v>
      </c>
      <c r="E15" s="94">
        <f t="shared" si="0"/>
        <v>0</v>
      </c>
      <c r="F15" s="94">
        <f t="shared" si="0"/>
        <v>595</v>
      </c>
      <c r="G15" s="244">
        <f t="shared" ref="G15" si="1">SUM(G16:G19)</f>
        <v>559</v>
      </c>
      <c r="H15" s="281"/>
      <c r="I15" s="265">
        <f t="shared" ref="I15:J15" si="2">SUM(I16:I19)</f>
        <v>10784286.871038571</v>
      </c>
      <c r="J15" s="94">
        <f t="shared" si="2"/>
        <v>2549503.5855214195</v>
      </c>
      <c r="K15" s="94">
        <f t="shared" ref="K15:M15" si="3">SUM(K16:K19)</f>
        <v>10683905.804139851</v>
      </c>
      <c r="L15" s="94">
        <f t="shared" si="3"/>
        <v>98108.057531639817</v>
      </c>
      <c r="M15" s="94">
        <f t="shared" si="3"/>
        <v>0</v>
      </c>
      <c r="N15" s="118">
        <f>SUM(N16:N19)</f>
        <v>10782013.861671491</v>
      </c>
      <c r="O15" s="94">
        <f t="shared" ref="O15:P15" si="4">SUM(O16:O19)</f>
        <v>2504867.7076768237</v>
      </c>
      <c r="P15" s="94">
        <f t="shared" si="4"/>
        <v>10413787.653228842</v>
      </c>
      <c r="Q15" s="244">
        <f t="shared" ref="Q15" si="5">SUM(Q16:Q19)</f>
        <v>8180621.4753347179</v>
      </c>
      <c r="R15" s="147">
        <f t="shared" si="0"/>
        <v>2837358.74</v>
      </c>
      <c r="S15" s="94">
        <f t="shared" si="0"/>
        <v>0</v>
      </c>
      <c r="T15" s="94">
        <f t="shared" si="0"/>
        <v>0</v>
      </c>
      <c r="U15" s="118">
        <f t="shared" si="0"/>
        <v>2837358.74</v>
      </c>
      <c r="V15" s="94">
        <f t="shared" ref="V15:Y15" si="6">SUM(V16:V19)</f>
        <v>705072.35749999993</v>
      </c>
      <c r="W15" s="94">
        <f t="shared" si="6"/>
        <v>0</v>
      </c>
      <c r="X15" s="94">
        <f t="shared" si="6"/>
        <v>0</v>
      </c>
      <c r="Y15" s="118">
        <f t="shared" si="6"/>
        <v>705072.35749999993</v>
      </c>
      <c r="Z15" s="94">
        <f t="shared" ref="Z15:AA15" si="7">SUM(Z16:Z19)</f>
        <v>2325168.715640001</v>
      </c>
      <c r="AA15" s="146">
        <f t="shared" si="7"/>
        <v>581524.85141000105</v>
      </c>
      <c r="AB15" s="295"/>
      <c r="AC15" s="147">
        <f t="shared" si="0"/>
        <v>0</v>
      </c>
      <c r="AD15" s="94">
        <f t="shared" si="0"/>
        <v>0</v>
      </c>
      <c r="AE15" s="94">
        <f t="shared" si="0"/>
        <v>0</v>
      </c>
      <c r="AF15" s="94">
        <f t="shared" si="0"/>
        <v>0</v>
      </c>
      <c r="AG15" s="94">
        <f t="shared" si="0"/>
        <v>0</v>
      </c>
      <c r="AH15" s="94">
        <f t="shared" si="0"/>
        <v>0</v>
      </c>
      <c r="AI15" s="94">
        <f t="shared" si="0"/>
        <v>0</v>
      </c>
      <c r="AJ15" s="94">
        <f t="shared" si="0"/>
        <v>0</v>
      </c>
      <c r="AK15" s="94">
        <f t="shared" si="0"/>
        <v>0</v>
      </c>
      <c r="AL15" s="146">
        <f t="shared" si="0"/>
        <v>0</v>
      </c>
    </row>
    <row r="16" spans="1:38" s="149" customFormat="1" ht="20" customHeight="1" outlineLevel="1" x14ac:dyDescent="0.15">
      <c r="A16" s="238"/>
      <c r="B16" s="224" t="s">
        <v>26</v>
      </c>
      <c r="C16" s="198">
        <v>63</v>
      </c>
      <c r="D16" s="83">
        <v>0</v>
      </c>
      <c r="E16" s="83">
        <v>0</v>
      </c>
      <c r="F16" s="84">
        <v>63</v>
      </c>
      <c r="G16" s="249">
        <v>3</v>
      </c>
      <c r="H16" s="282"/>
      <c r="I16" s="76">
        <v>10683905.804139832</v>
      </c>
      <c r="J16" s="77">
        <v>2499309.1706241895</v>
      </c>
      <c r="K16" s="77">
        <v>10683905.804139851</v>
      </c>
      <c r="L16" s="77">
        <v>0</v>
      </c>
      <c r="M16" s="77">
        <v>0</v>
      </c>
      <c r="N16" s="123">
        <f t="shared" ref="N16" si="8">SUM(K16:M16)</f>
        <v>10683905.804139851</v>
      </c>
      <c r="O16" s="124">
        <v>2455810.3306241836</v>
      </c>
      <c r="P16" s="77">
        <v>10391948.820130201</v>
      </c>
      <c r="Q16" s="245">
        <v>8169704.495334398</v>
      </c>
      <c r="R16" s="218">
        <v>2837358.74</v>
      </c>
      <c r="S16" s="77">
        <v>0</v>
      </c>
      <c r="T16" s="77">
        <v>0</v>
      </c>
      <c r="U16" s="123">
        <f>SUM(R16:T16)</f>
        <v>2837358.74</v>
      </c>
      <c r="V16" s="77">
        <v>705072.35749999993</v>
      </c>
      <c r="W16" s="77">
        <v>0</v>
      </c>
      <c r="X16" s="77">
        <v>0</v>
      </c>
      <c r="Y16" s="123">
        <f>SUM(V16:X16)</f>
        <v>705072.35749999993</v>
      </c>
      <c r="Z16" s="77">
        <v>2325168.715640001</v>
      </c>
      <c r="AA16" s="193">
        <v>581524.85141000105</v>
      </c>
      <c r="AB16" s="296"/>
      <c r="AC16" s="150"/>
      <c r="AD16" s="109"/>
      <c r="AE16" s="109"/>
      <c r="AF16" s="109"/>
      <c r="AG16" s="109"/>
      <c r="AH16" s="109"/>
      <c r="AI16" s="109"/>
      <c r="AJ16" s="109"/>
      <c r="AK16" s="109"/>
      <c r="AL16" s="148"/>
    </row>
    <row r="17" spans="1:38" ht="20" customHeight="1" outlineLevel="1" x14ac:dyDescent="0.15">
      <c r="A17" s="239"/>
      <c r="B17" s="225" t="s">
        <v>27</v>
      </c>
      <c r="C17" s="192">
        <v>0</v>
      </c>
      <c r="D17" s="76">
        <v>0</v>
      </c>
      <c r="E17" s="76">
        <v>0</v>
      </c>
      <c r="F17" s="80">
        <v>0</v>
      </c>
      <c r="G17" s="264">
        <v>0</v>
      </c>
      <c r="H17" s="283"/>
      <c r="I17" s="266">
        <v>0</v>
      </c>
      <c r="J17" s="79">
        <v>0</v>
      </c>
      <c r="K17" s="79">
        <v>0</v>
      </c>
      <c r="L17" s="79">
        <v>0</v>
      </c>
      <c r="M17" s="79">
        <v>0</v>
      </c>
      <c r="N17" s="125">
        <f t="shared" ref="N17:N20" si="9">SUM(K17:M17)</f>
        <v>0</v>
      </c>
      <c r="O17" s="126">
        <v>0</v>
      </c>
      <c r="P17" s="79">
        <v>0</v>
      </c>
      <c r="Q17" s="246">
        <v>0</v>
      </c>
      <c r="R17" s="218">
        <v>0</v>
      </c>
      <c r="S17" s="79">
        <v>0</v>
      </c>
      <c r="T17" s="79">
        <v>0</v>
      </c>
      <c r="U17" s="125">
        <f t="shared" ref="U17:U20" si="10">SUM(R17:T17)</f>
        <v>0</v>
      </c>
      <c r="V17" s="79">
        <v>0</v>
      </c>
      <c r="W17" s="79">
        <v>0</v>
      </c>
      <c r="X17" s="79">
        <v>0</v>
      </c>
      <c r="Y17" s="125">
        <f t="shared" ref="Y17:Y20" si="11">SUM(V17:X17)</f>
        <v>0</v>
      </c>
      <c r="Z17" s="79">
        <v>0</v>
      </c>
      <c r="AA17" s="194">
        <v>0</v>
      </c>
      <c r="AB17" s="294"/>
      <c r="AC17" s="152"/>
      <c r="AD17" s="111"/>
      <c r="AE17" s="111"/>
      <c r="AF17" s="111"/>
      <c r="AG17" s="111"/>
      <c r="AH17" s="111"/>
      <c r="AI17" s="111"/>
      <c r="AJ17" s="111"/>
      <c r="AK17" s="111"/>
      <c r="AL17" s="151"/>
    </row>
    <row r="18" spans="1:38" ht="20" customHeight="1" outlineLevel="1" x14ac:dyDescent="0.15">
      <c r="A18" s="239"/>
      <c r="B18" s="225" t="s">
        <v>28</v>
      </c>
      <c r="C18" s="192">
        <v>0</v>
      </c>
      <c r="D18" s="76">
        <v>0</v>
      </c>
      <c r="E18" s="76">
        <v>0</v>
      </c>
      <c r="F18" s="80">
        <v>0</v>
      </c>
      <c r="G18" s="264">
        <v>0</v>
      </c>
      <c r="H18" s="283"/>
      <c r="I18" s="266">
        <v>0</v>
      </c>
      <c r="J18" s="79">
        <v>0</v>
      </c>
      <c r="K18" s="79">
        <v>0</v>
      </c>
      <c r="L18" s="79">
        <v>0</v>
      </c>
      <c r="M18" s="79">
        <v>0</v>
      </c>
      <c r="N18" s="125">
        <f t="shared" si="9"/>
        <v>0</v>
      </c>
      <c r="O18" s="126">
        <v>0</v>
      </c>
      <c r="P18" s="79">
        <v>0</v>
      </c>
      <c r="Q18" s="246">
        <v>0</v>
      </c>
      <c r="R18" s="218">
        <v>0</v>
      </c>
      <c r="S18" s="79">
        <v>0</v>
      </c>
      <c r="T18" s="79">
        <v>0</v>
      </c>
      <c r="U18" s="125">
        <f t="shared" si="10"/>
        <v>0</v>
      </c>
      <c r="V18" s="79">
        <v>0</v>
      </c>
      <c r="W18" s="79">
        <v>0</v>
      </c>
      <c r="X18" s="79">
        <v>0</v>
      </c>
      <c r="Y18" s="125">
        <f t="shared" si="11"/>
        <v>0</v>
      </c>
      <c r="Z18" s="79">
        <v>0</v>
      </c>
      <c r="AA18" s="194">
        <v>0</v>
      </c>
      <c r="AB18" s="294"/>
      <c r="AC18" s="152"/>
      <c r="AD18" s="111"/>
      <c r="AE18" s="111"/>
      <c r="AF18" s="111"/>
      <c r="AG18" s="111"/>
      <c r="AH18" s="111"/>
      <c r="AI18" s="111"/>
      <c r="AJ18" s="111"/>
      <c r="AK18" s="111"/>
      <c r="AL18" s="151"/>
    </row>
    <row r="19" spans="1:38" ht="20" customHeight="1" outlineLevel="1" thickBot="1" x14ac:dyDescent="0.2">
      <c r="A19" s="240"/>
      <c r="B19" s="226" t="s">
        <v>29</v>
      </c>
      <c r="C19" s="192">
        <v>0</v>
      </c>
      <c r="D19" s="76">
        <v>532</v>
      </c>
      <c r="E19" s="76">
        <v>0</v>
      </c>
      <c r="F19" s="82">
        <v>532</v>
      </c>
      <c r="G19" s="264">
        <v>556</v>
      </c>
      <c r="H19" s="284"/>
      <c r="I19" s="267">
        <v>100381.06689873988</v>
      </c>
      <c r="J19" s="81">
        <v>50194.414897229879</v>
      </c>
      <c r="K19" s="81">
        <v>0</v>
      </c>
      <c r="L19" s="81">
        <v>98108.057531639817</v>
      </c>
      <c r="M19" s="81">
        <v>0</v>
      </c>
      <c r="N19" s="127">
        <f t="shared" si="9"/>
        <v>98108.057531639817</v>
      </c>
      <c r="O19" s="128">
        <v>49057.377052639917</v>
      </c>
      <c r="P19" s="81">
        <v>21838.833098639836</v>
      </c>
      <c r="Q19" s="247">
        <v>10916.980000319862</v>
      </c>
      <c r="R19" s="261">
        <v>0</v>
      </c>
      <c r="S19" s="81">
        <v>0</v>
      </c>
      <c r="T19" s="81">
        <v>0</v>
      </c>
      <c r="U19" s="127">
        <f t="shared" si="10"/>
        <v>0</v>
      </c>
      <c r="V19" s="81">
        <v>0</v>
      </c>
      <c r="W19" s="81">
        <v>0</v>
      </c>
      <c r="X19" s="81">
        <v>0</v>
      </c>
      <c r="Y19" s="127">
        <f t="shared" si="11"/>
        <v>0</v>
      </c>
      <c r="Z19" s="81">
        <v>0</v>
      </c>
      <c r="AA19" s="195">
        <v>0</v>
      </c>
      <c r="AB19" s="294"/>
      <c r="AC19" s="154"/>
      <c r="AD19" s="112"/>
      <c r="AE19" s="112"/>
      <c r="AF19" s="112"/>
      <c r="AG19" s="112"/>
      <c r="AH19" s="112"/>
      <c r="AI19" s="112"/>
      <c r="AJ19" s="112"/>
      <c r="AK19" s="112"/>
      <c r="AL19" s="153"/>
    </row>
    <row r="20" spans="1:38" ht="20" customHeight="1" outlineLevel="1" thickBot="1" x14ac:dyDescent="0.2">
      <c r="A20" s="237" t="s">
        <v>30</v>
      </c>
      <c r="B20" s="227" t="s">
        <v>11</v>
      </c>
      <c r="C20" s="196">
        <v>1098</v>
      </c>
      <c r="D20" s="95">
        <v>22175</v>
      </c>
      <c r="E20" s="95">
        <v>0</v>
      </c>
      <c r="F20" s="96">
        <v>23273</v>
      </c>
      <c r="G20" s="248">
        <v>15481</v>
      </c>
      <c r="H20" s="281"/>
      <c r="I20" s="268">
        <v>345066.01925094996</v>
      </c>
      <c r="J20" s="95">
        <v>0</v>
      </c>
      <c r="K20" s="95">
        <v>10792</v>
      </c>
      <c r="L20" s="95">
        <v>334382.0192509499</v>
      </c>
      <c r="M20" s="95">
        <v>0</v>
      </c>
      <c r="N20" s="121">
        <f t="shared" si="9"/>
        <v>345174.0192509499</v>
      </c>
      <c r="O20" s="95">
        <v>0</v>
      </c>
      <c r="P20" s="95">
        <v>350951.70562423102</v>
      </c>
      <c r="Q20" s="248">
        <v>350951.70562423102</v>
      </c>
      <c r="R20" s="196">
        <v>103.3</v>
      </c>
      <c r="S20" s="95">
        <v>37862.28</v>
      </c>
      <c r="T20" s="95">
        <v>0</v>
      </c>
      <c r="U20" s="121">
        <f t="shared" si="10"/>
        <v>37965.58</v>
      </c>
      <c r="V20" s="95">
        <v>103.3</v>
      </c>
      <c r="W20" s="95">
        <v>37862.28</v>
      </c>
      <c r="X20" s="95">
        <v>0</v>
      </c>
      <c r="Y20" s="121">
        <f t="shared" si="11"/>
        <v>37965.58</v>
      </c>
      <c r="Z20" s="95">
        <v>36661.47</v>
      </c>
      <c r="AA20" s="197">
        <v>36661.47</v>
      </c>
      <c r="AB20" s="294"/>
      <c r="AC20" s="155"/>
      <c r="AD20" s="156"/>
      <c r="AE20" s="156"/>
      <c r="AF20" s="156"/>
      <c r="AG20" s="156"/>
      <c r="AH20" s="156"/>
      <c r="AI20" s="156"/>
      <c r="AJ20" s="156"/>
      <c r="AK20" s="156"/>
      <c r="AL20" s="157"/>
    </row>
    <row r="21" spans="1:38" ht="20" customHeight="1" outlineLevel="1" thickBot="1" x14ac:dyDescent="0.2">
      <c r="A21" s="237" t="s">
        <v>31</v>
      </c>
      <c r="B21" s="227" t="s">
        <v>32</v>
      </c>
      <c r="C21" s="147">
        <f>SUM(C22:C23)</f>
        <v>11514</v>
      </c>
      <c r="D21" s="94">
        <f>SUM(D22:D23)</f>
        <v>7241</v>
      </c>
      <c r="E21" s="94">
        <f>SUM(E22:E23)</f>
        <v>745</v>
      </c>
      <c r="F21" s="94">
        <f>SUM(F22:F23)</f>
        <v>19500</v>
      </c>
      <c r="G21" s="244">
        <f>SUM(G22:G23)</f>
        <v>22322</v>
      </c>
      <c r="H21" s="285"/>
      <c r="I21" s="265">
        <f>SUM(I22:I23)</f>
        <v>959850.47901187348</v>
      </c>
      <c r="J21" s="94">
        <f>SUM(J22:J23)</f>
        <v>65428.831287489993</v>
      </c>
      <c r="K21" s="94">
        <f t="shared" ref="K21:Q21" si="12">SUM(K22:K23)</f>
        <v>495199.39068800688</v>
      </c>
      <c r="L21" s="94">
        <f t="shared" si="12"/>
        <v>392811.18265381915</v>
      </c>
      <c r="M21" s="94">
        <f t="shared" si="12"/>
        <v>8878.5859866799892</v>
      </c>
      <c r="N21" s="118">
        <f t="shared" ref="N21:U21" si="13">SUM(N22:N23)</f>
        <v>896889.1593285061</v>
      </c>
      <c r="O21" s="94">
        <f t="shared" si="12"/>
        <v>75684.696579490119</v>
      </c>
      <c r="P21" s="94">
        <f t="shared" si="12"/>
        <v>808053.29121432104</v>
      </c>
      <c r="Q21" s="244">
        <f t="shared" si="12"/>
        <v>733688.66823793086</v>
      </c>
      <c r="R21" s="147">
        <f t="shared" si="13"/>
        <v>1245.9499999999998</v>
      </c>
      <c r="S21" s="94">
        <f t="shared" si="13"/>
        <v>4361.42</v>
      </c>
      <c r="T21" s="94">
        <f t="shared" si="13"/>
        <v>0</v>
      </c>
      <c r="U21" s="118">
        <f t="shared" si="13"/>
        <v>5607.37</v>
      </c>
      <c r="V21" s="94">
        <f t="shared" ref="V21:X21" si="14">SUM(V22:V23)</f>
        <v>705.98749999999984</v>
      </c>
      <c r="W21" s="94">
        <f t="shared" si="14"/>
        <v>4361.42</v>
      </c>
      <c r="X21" s="94">
        <f t="shared" si="14"/>
        <v>0</v>
      </c>
      <c r="Y21" s="118">
        <f t="shared" ref="Y21:AA21" si="15">SUM(Y22:Y23)</f>
        <v>5067.4075000000003</v>
      </c>
      <c r="Z21" s="94">
        <f t="shared" si="15"/>
        <v>2628.5099999999993</v>
      </c>
      <c r="AA21" s="146">
        <f t="shared" si="15"/>
        <v>2222.6925000000001</v>
      </c>
      <c r="AB21" s="294"/>
      <c r="AC21" s="158">
        <f t="shared" ref="AC21:AL21" si="16">SUM(AC22:AC23)</f>
        <v>0</v>
      </c>
      <c r="AD21" s="159">
        <f t="shared" si="16"/>
        <v>0</v>
      </c>
      <c r="AE21" s="159">
        <f t="shared" si="16"/>
        <v>0</v>
      </c>
      <c r="AF21" s="159">
        <f t="shared" si="16"/>
        <v>0</v>
      </c>
      <c r="AG21" s="159">
        <f t="shared" si="16"/>
        <v>0</v>
      </c>
      <c r="AH21" s="159">
        <f t="shared" si="16"/>
        <v>0</v>
      </c>
      <c r="AI21" s="159">
        <f t="shared" si="16"/>
        <v>0</v>
      </c>
      <c r="AJ21" s="159">
        <f t="shared" si="16"/>
        <v>0</v>
      </c>
      <c r="AK21" s="159">
        <f t="shared" si="16"/>
        <v>0</v>
      </c>
      <c r="AL21" s="160">
        <f t="shared" si="16"/>
        <v>0</v>
      </c>
    </row>
    <row r="22" spans="1:38" ht="20" customHeight="1" outlineLevel="1" x14ac:dyDescent="0.15">
      <c r="A22" s="238"/>
      <c r="B22" s="228" t="s">
        <v>33</v>
      </c>
      <c r="C22" s="198">
        <v>6854</v>
      </c>
      <c r="D22" s="83">
        <v>9</v>
      </c>
      <c r="E22" s="83">
        <v>0</v>
      </c>
      <c r="F22" s="84">
        <v>6863</v>
      </c>
      <c r="G22" s="249">
        <v>6520</v>
      </c>
      <c r="H22" s="286"/>
      <c r="I22" s="269">
        <v>366283.59452423226</v>
      </c>
      <c r="J22" s="83">
        <v>65428.831287489993</v>
      </c>
      <c r="K22" s="83">
        <v>361184.78140284406</v>
      </c>
      <c r="L22" s="83">
        <v>405.00000000000045</v>
      </c>
      <c r="M22" s="83">
        <v>0</v>
      </c>
      <c r="N22" s="129">
        <f t="shared" ref="N22:N24" si="17">SUM(K22:M22)</f>
        <v>361589.78140284406</v>
      </c>
      <c r="O22" s="130">
        <v>75684.696579490119</v>
      </c>
      <c r="P22" s="83">
        <v>315177.38425226422</v>
      </c>
      <c r="Q22" s="249">
        <v>240812.76127587407</v>
      </c>
      <c r="R22" s="198">
        <v>1059.9499999999998</v>
      </c>
      <c r="S22" s="83">
        <v>0</v>
      </c>
      <c r="T22" s="83">
        <v>0</v>
      </c>
      <c r="U22" s="129">
        <f t="shared" ref="U22:U24" si="18">SUM(R22:T22)</f>
        <v>1059.9499999999998</v>
      </c>
      <c r="V22" s="83">
        <v>519.98749999999984</v>
      </c>
      <c r="W22" s="83">
        <v>0</v>
      </c>
      <c r="X22" s="83">
        <v>0</v>
      </c>
      <c r="Y22" s="129">
        <f t="shared" ref="Y22:Y24" si="19">SUM(V22:X22)</f>
        <v>519.98749999999984</v>
      </c>
      <c r="Z22" s="83">
        <v>1381.0900000000011</v>
      </c>
      <c r="AA22" s="199">
        <v>975.27250000000186</v>
      </c>
      <c r="AB22" s="294"/>
      <c r="AC22" s="162"/>
      <c r="AD22" s="113"/>
      <c r="AE22" s="113"/>
      <c r="AF22" s="113"/>
      <c r="AG22" s="113"/>
      <c r="AH22" s="113"/>
      <c r="AI22" s="113"/>
      <c r="AJ22" s="113"/>
      <c r="AK22" s="113"/>
      <c r="AL22" s="161"/>
    </row>
    <row r="23" spans="1:38" ht="20" customHeight="1" outlineLevel="1" thickBot="1" x14ac:dyDescent="0.2">
      <c r="A23" s="240"/>
      <c r="B23" s="229" t="s">
        <v>34</v>
      </c>
      <c r="C23" s="200">
        <v>4660</v>
      </c>
      <c r="D23" s="85">
        <v>7232</v>
      </c>
      <c r="E23" s="85">
        <v>745</v>
      </c>
      <c r="F23" s="86">
        <v>12637</v>
      </c>
      <c r="G23" s="250">
        <v>15802</v>
      </c>
      <c r="H23" s="284"/>
      <c r="I23" s="270">
        <v>593566.88448764116</v>
      </c>
      <c r="J23" s="85">
        <v>0</v>
      </c>
      <c r="K23" s="85">
        <v>134014.60928516279</v>
      </c>
      <c r="L23" s="85">
        <v>392406.18265381915</v>
      </c>
      <c r="M23" s="85">
        <v>8878.5859866799892</v>
      </c>
      <c r="N23" s="131">
        <f t="shared" si="17"/>
        <v>535299.37792566197</v>
      </c>
      <c r="O23" s="132">
        <v>0</v>
      </c>
      <c r="P23" s="85">
        <v>492875.90696205676</v>
      </c>
      <c r="Q23" s="250">
        <v>492875.90696205676</v>
      </c>
      <c r="R23" s="200">
        <v>186</v>
      </c>
      <c r="S23" s="85">
        <v>4361.42</v>
      </c>
      <c r="T23" s="85">
        <v>0</v>
      </c>
      <c r="U23" s="131">
        <f t="shared" si="18"/>
        <v>4547.42</v>
      </c>
      <c r="V23" s="85">
        <v>186</v>
      </c>
      <c r="W23" s="85">
        <v>4361.42</v>
      </c>
      <c r="X23" s="85">
        <v>0</v>
      </c>
      <c r="Y23" s="131">
        <f t="shared" si="19"/>
        <v>4547.42</v>
      </c>
      <c r="Z23" s="85">
        <v>1247.4199999999983</v>
      </c>
      <c r="AA23" s="201">
        <v>1247.4199999999983</v>
      </c>
      <c r="AB23" s="294"/>
      <c r="AC23" s="164"/>
      <c r="AD23" s="114"/>
      <c r="AE23" s="114"/>
      <c r="AF23" s="114"/>
      <c r="AG23" s="114"/>
      <c r="AH23" s="114"/>
      <c r="AI23" s="114"/>
      <c r="AJ23" s="114"/>
      <c r="AK23" s="114"/>
      <c r="AL23" s="163"/>
    </row>
    <row r="24" spans="1:38" ht="20" customHeight="1" outlineLevel="1" thickBot="1" x14ac:dyDescent="0.2">
      <c r="A24" s="237" t="s">
        <v>35</v>
      </c>
      <c r="B24" s="227" t="s">
        <v>2</v>
      </c>
      <c r="C24" s="202">
        <v>674</v>
      </c>
      <c r="D24" s="97">
        <v>0</v>
      </c>
      <c r="E24" s="97">
        <v>0</v>
      </c>
      <c r="F24" s="98">
        <v>674</v>
      </c>
      <c r="G24" s="301">
        <v>661</v>
      </c>
      <c r="H24" s="281"/>
      <c r="I24" s="271">
        <v>434665.95655737689</v>
      </c>
      <c r="J24" s="97">
        <v>0</v>
      </c>
      <c r="K24" s="97">
        <v>434665.95655737689</v>
      </c>
      <c r="L24" s="97">
        <v>0</v>
      </c>
      <c r="M24" s="97">
        <v>0</v>
      </c>
      <c r="N24" s="119">
        <f t="shared" si="17"/>
        <v>434665.95655737689</v>
      </c>
      <c r="O24" s="97">
        <v>0</v>
      </c>
      <c r="P24" s="97">
        <v>41659.333406193182</v>
      </c>
      <c r="Q24" s="251">
        <v>41659.333406193182</v>
      </c>
      <c r="R24" s="202">
        <v>12958.89</v>
      </c>
      <c r="S24" s="97">
        <v>0</v>
      </c>
      <c r="T24" s="97">
        <v>0</v>
      </c>
      <c r="U24" s="119">
        <f t="shared" si="18"/>
        <v>12958.89</v>
      </c>
      <c r="V24" s="97">
        <v>12958.89</v>
      </c>
      <c r="W24" s="97">
        <v>0</v>
      </c>
      <c r="X24" s="97">
        <v>0</v>
      </c>
      <c r="Y24" s="119">
        <f t="shared" si="19"/>
        <v>12958.89</v>
      </c>
      <c r="Z24" s="97">
        <v>32727.510000000031</v>
      </c>
      <c r="AA24" s="203">
        <v>32727.510000000031</v>
      </c>
      <c r="AB24" s="294"/>
      <c r="AC24" s="165"/>
      <c r="AD24" s="166"/>
      <c r="AE24" s="166"/>
      <c r="AF24" s="166"/>
      <c r="AG24" s="166"/>
      <c r="AH24" s="166"/>
      <c r="AI24" s="166"/>
      <c r="AJ24" s="166"/>
      <c r="AK24" s="166"/>
      <c r="AL24" s="167"/>
    </row>
    <row r="25" spans="1:38" ht="30" customHeight="1" outlineLevel="1" thickBot="1" x14ac:dyDescent="0.2">
      <c r="A25" s="237" t="s">
        <v>36</v>
      </c>
      <c r="B25" s="227" t="s">
        <v>37</v>
      </c>
      <c r="C25" s="147">
        <f t="shared" ref="C25:U25" si="20">SUM(C26:C27)</f>
        <v>3289</v>
      </c>
      <c r="D25" s="94">
        <f t="shared" si="20"/>
        <v>8621</v>
      </c>
      <c r="E25" s="94">
        <f t="shared" si="20"/>
        <v>1696</v>
      </c>
      <c r="F25" s="94">
        <f t="shared" si="20"/>
        <v>13606</v>
      </c>
      <c r="G25" s="244">
        <f t="shared" ref="G25" si="21">SUM(G26:G27)</f>
        <v>21379</v>
      </c>
      <c r="H25" s="287">
        <f t="shared" si="20"/>
        <v>13606</v>
      </c>
      <c r="I25" s="265">
        <f t="shared" ref="I25:J25" si="22">SUM(I26:I27)</f>
        <v>14316537.249141367</v>
      </c>
      <c r="J25" s="94">
        <f t="shared" si="22"/>
        <v>10008918.608097956</v>
      </c>
      <c r="K25" s="94">
        <f t="shared" ref="K25:M25" si="23">SUM(K26:K27)</f>
        <v>3890290.755913876</v>
      </c>
      <c r="L25" s="94">
        <f t="shared" si="23"/>
        <v>7770007.2826682245</v>
      </c>
      <c r="M25" s="94">
        <f t="shared" si="23"/>
        <v>1276113.295465864</v>
      </c>
      <c r="N25" s="118">
        <f t="shared" si="20"/>
        <v>12936411.334047966</v>
      </c>
      <c r="O25" s="94">
        <f t="shared" si="20"/>
        <v>9043826.4629795849</v>
      </c>
      <c r="P25" s="94">
        <f t="shared" ref="P25:Q25" si="24">SUM(P26:P27)</f>
        <v>11378768.98524897</v>
      </c>
      <c r="Q25" s="244">
        <f t="shared" si="24"/>
        <v>3416656.323263295</v>
      </c>
      <c r="R25" s="147">
        <f t="shared" si="20"/>
        <v>1797554.7500000005</v>
      </c>
      <c r="S25" s="94">
        <f t="shared" si="20"/>
        <v>6402569.7100000018</v>
      </c>
      <c r="T25" s="94">
        <f t="shared" si="20"/>
        <v>121846.34</v>
      </c>
      <c r="U25" s="118">
        <f t="shared" si="20"/>
        <v>8321970.8000000026</v>
      </c>
      <c r="V25" s="94">
        <f t="shared" ref="V25:X25" si="25">SUM(V26:V27)</f>
        <v>540976.52500000014</v>
      </c>
      <c r="W25" s="94">
        <f t="shared" si="25"/>
        <v>1934645.200000002</v>
      </c>
      <c r="X25" s="94">
        <f t="shared" si="25"/>
        <v>36553.902000000002</v>
      </c>
      <c r="Y25" s="118">
        <f t="shared" ref="Y25" si="26">SUM(Y26:Y27)</f>
        <v>2512175.6270000022</v>
      </c>
      <c r="Z25" s="94">
        <f t="shared" ref="Z25:AA25" si="27">SUM(Z26:Z27)</f>
        <v>8270235.7200000016</v>
      </c>
      <c r="AA25" s="146">
        <f t="shared" si="27"/>
        <v>2640526.9530000016</v>
      </c>
      <c r="AB25" s="294"/>
      <c r="AC25" s="158">
        <f t="shared" ref="AC25:AL25" si="28">SUM(AC26:AC27)</f>
        <v>0</v>
      </c>
      <c r="AD25" s="159">
        <f t="shared" si="28"/>
        <v>0</v>
      </c>
      <c r="AE25" s="159">
        <f t="shared" si="28"/>
        <v>0</v>
      </c>
      <c r="AF25" s="159">
        <f t="shared" si="28"/>
        <v>0</v>
      </c>
      <c r="AG25" s="159">
        <f t="shared" si="28"/>
        <v>0</v>
      </c>
      <c r="AH25" s="159">
        <f t="shared" si="28"/>
        <v>0</v>
      </c>
      <c r="AI25" s="159">
        <f t="shared" si="28"/>
        <v>0</v>
      </c>
      <c r="AJ25" s="159">
        <f t="shared" si="28"/>
        <v>0</v>
      </c>
      <c r="AK25" s="159">
        <f t="shared" si="28"/>
        <v>0</v>
      </c>
      <c r="AL25" s="160">
        <f t="shared" si="28"/>
        <v>0</v>
      </c>
    </row>
    <row r="26" spans="1:38" ht="20" customHeight="1" outlineLevel="1" x14ac:dyDescent="0.15">
      <c r="A26" s="238"/>
      <c r="B26" s="228" t="s">
        <v>38</v>
      </c>
      <c r="C26" s="192">
        <v>3289</v>
      </c>
      <c r="D26" s="77">
        <v>8621</v>
      </c>
      <c r="E26" s="77">
        <v>1696</v>
      </c>
      <c r="F26" s="78">
        <v>13606</v>
      </c>
      <c r="G26" s="245">
        <v>21379</v>
      </c>
      <c r="H26" s="288">
        <f>F26</f>
        <v>13606</v>
      </c>
      <c r="I26" s="76">
        <v>14316537.249141367</v>
      </c>
      <c r="J26" s="77">
        <v>10008918.608097956</v>
      </c>
      <c r="K26" s="77">
        <v>3890290.755913876</v>
      </c>
      <c r="L26" s="77">
        <v>7770007.2826682245</v>
      </c>
      <c r="M26" s="77">
        <v>1276113.295465864</v>
      </c>
      <c r="N26" s="123">
        <f t="shared" ref="N26:N27" si="29">SUM(K26:M26)</f>
        <v>12936411.334047966</v>
      </c>
      <c r="O26" s="124">
        <v>9043826.4629795849</v>
      </c>
      <c r="P26" s="77">
        <v>11378768.98524897</v>
      </c>
      <c r="Q26" s="245">
        <v>3416656.323263295</v>
      </c>
      <c r="R26" s="192">
        <v>1797554.7500000005</v>
      </c>
      <c r="S26" s="77">
        <v>6402569.7100000018</v>
      </c>
      <c r="T26" s="77">
        <v>121846.34</v>
      </c>
      <c r="U26" s="123">
        <f t="shared" ref="U26:U27" si="30">SUM(R26:T26)</f>
        <v>8321970.8000000026</v>
      </c>
      <c r="V26" s="77">
        <v>540976.52500000014</v>
      </c>
      <c r="W26" s="77">
        <v>1934645.200000002</v>
      </c>
      <c r="X26" s="77">
        <v>36553.902000000002</v>
      </c>
      <c r="Y26" s="123">
        <f t="shared" ref="Y26:Y27" si="31">SUM(V26:X26)</f>
        <v>2512175.6270000022</v>
      </c>
      <c r="Z26" s="77">
        <v>8270235.7200000016</v>
      </c>
      <c r="AA26" s="193">
        <v>2640526.9530000016</v>
      </c>
      <c r="AB26" s="294"/>
      <c r="AC26" s="150"/>
      <c r="AD26" s="109"/>
      <c r="AE26" s="109"/>
      <c r="AF26" s="109"/>
      <c r="AG26" s="109"/>
      <c r="AH26" s="109"/>
      <c r="AI26" s="109"/>
      <c r="AJ26" s="109"/>
      <c r="AK26" s="109"/>
      <c r="AL26" s="148"/>
    </row>
    <row r="27" spans="1:38" ht="20" customHeight="1" outlineLevel="1" thickBot="1" x14ac:dyDescent="0.2">
      <c r="A27" s="240"/>
      <c r="B27" s="230" t="s">
        <v>39</v>
      </c>
      <c r="C27" s="204">
        <v>0</v>
      </c>
      <c r="D27" s="87">
        <v>0</v>
      </c>
      <c r="E27" s="87">
        <v>0</v>
      </c>
      <c r="F27" s="87">
        <v>0</v>
      </c>
      <c r="G27" s="252">
        <v>0</v>
      </c>
      <c r="H27" s="288">
        <f>F27</f>
        <v>0</v>
      </c>
      <c r="I27" s="272">
        <v>0</v>
      </c>
      <c r="J27" s="87">
        <v>0</v>
      </c>
      <c r="K27" s="87">
        <v>0</v>
      </c>
      <c r="L27" s="87">
        <v>0</v>
      </c>
      <c r="M27" s="87">
        <v>0</v>
      </c>
      <c r="N27" s="133">
        <f t="shared" si="29"/>
        <v>0</v>
      </c>
      <c r="O27" s="134">
        <v>0</v>
      </c>
      <c r="P27" s="87">
        <v>0</v>
      </c>
      <c r="Q27" s="252">
        <v>0</v>
      </c>
      <c r="R27" s="204">
        <v>0</v>
      </c>
      <c r="S27" s="87">
        <v>0</v>
      </c>
      <c r="T27" s="87">
        <v>0</v>
      </c>
      <c r="U27" s="133">
        <f t="shared" si="30"/>
        <v>0</v>
      </c>
      <c r="V27" s="87">
        <v>0</v>
      </c>
      <c r="W27" s="87">
        <v>0</v>
      </c>
      <c r="X27" s="87">
        <v>0</v>
      </c>
      <c r="Y27" s="133">
        <f t="shared" si="31"/>
        <v>0</v>
      </c>
      <c r="Z27" s="87">
        <v>0</v>
      </c>
      <c r="AA27" s="205">
        <v>0</v>
      </c>
      <c r="AB27" s="294"/>
      <c r="AC27" s="169"/>
      <c r="AD27" s="108"/>
      <c r="AE27" s="108"/>
      <c r="AF27" s="108"/>
      <c r="AG27" s="108"/>
      <c r="AH27" s="108"/>
      <c r="AI27" s="108"/>
      <c r="AJ27" s="108"/>
      <c r="AK27" s="108"/>
      <c r="AL27" s="168"/>
    </row>
    <row r="28" spans="1:38" ht="30" customHeight="1" outlineLevel="1" thickBot="1" x14ac:dyDescent="0.2">
      <c r="A28" s="237" t="s">
        <v>40</v>
      </c>
      <c r="B28" s="227" t="s">
        <v>41</v>
      </c>
      <c r="C28" s="206">
        <f t="shared" ref="C28:U28" si="32">SUM(C29:C31)</f>
        <v>9923</v>
      </c>
      <c r="D28" s="99">
        <f t="shared" si="32"/>
        <v>382967</v>
      </c>
      <c r="E28" s="99">
        <f t="shared" si="32"/>
        <v>1696</v>
      </c>
      <c r="F28" s="100">
        <f t="shared" si="32"/>
        <v>394586</v>
      </c>
      <c r="G28" s="253">
        <f t="shared" ref="G28" si="33">SUM(G29:G31)</f>
        <v>84439</v>
      </c>
      <c r="H28" s="289">
        <f>SUM(H29:H31)</f>
        <v>394586</v>
      </c>
      <c r="I28" s="273">
        <f t="shared" ref="I28:J28" si="34">SUM(I29:I31)</f>
        <v>2588653.7134721819</v>
      </c>
      <c r="J28" s="99">
        <f t="shared" si="34"/>
        <v>1129517.0302389679</v>
      </c>
      <c r="K28" s="99">
        <f t="shared" ref="K28:M28" si="35">SUM(K29:K31)</f>
        <v>413013.80371412</v>
      </c>
      <c r="L28" s="99">
        <f t="shared" si="35"/>
        <v>1943441.0271622106</v>
      </c>
      <c r="M28" s="99">
        <f t="shared" si="35"/>
        <v>78188.762185090032</v>
      </c>
      <c r="N28" s="105">
        <f t="shared" si="32"/>
        <v>2434643.5930614201</v>
      </c>
      <c r="O28" s="99">
        <f t="shared" si="32"/>
        <v>1021858.2442169529</v>
      </c>
      <c r="P28" s="99">
        <f t="shared" ref="P28:Q28" si="36">SUM(P29:P31)</f>
        <v>2201030.5288413884</v>
      </c>
      <c r="Q28" s="253">
        <f t="shared" si="36"/>
        <v>1303461.9327132688</v>
      </c>
      <c r="R28" s="206">
        <f t="shared" si="32"/>
        <v>195427.1654411765</v>
      </c>
      <c r="S28" s="99">
        <f t="shared" si="32"/>
        <v>692895.949742647</v>
      </c>
      <c r="T28" s="99">
        <f t="shared" si="32"/>
        <v>3374</v>
      </c>
      <c r="U28" s="105">
        <f t="shared" si="32"/>
        <v>891697.11518382363</v>
      </c>
      <c r="V28" s="99">
        <f t="shared" ref="V28:X28" si="37">SUM(V29:V31)</f>
        <v>62969.770441176515</v>
      </c>
      <c r="W28" s="99">
        <f t="shared" si="37"/>
        <v>234668.07474264706</v>
      </c>
      <c r="X28" s="99">
        <f t="shared" si="37"/>
        <v>1012.1999999999998</v>
      </c>
      <c r="Y28" s="105">
        <f t="shared" ref="Y28" si="38">SUM(Y29:Y31)</f>
        <v>298650.04518382356</v>
      </c>
      <c r="Z28" s="99">
        <f t="shared" ref="Z28:AA28" si="39">SUM(Z29:Z31)</f>
        <v>998531.10224264697</v>
      </c>
      <c r="AA28" s="242">
        <f t="shared" si="39"/>
        <v>320020.44424264692</v>
      </c>
      <c r="AB28" s="294"/>
      <c r="AC28" s="171">
        <f t="shared" ref="AC28:AL28" si="40">SUM(AC29:AC31)</f>
        <v>0</v>
      </c>
      <c r="AD28" s="172">
        <f t="shared" si="40"/>
        <v>0</v>
      </c>
      <c r="AE28" s="172">
        <f t="shared" si="40"/>
        <v>0</v>
      </c>
      <c r="AF28" s="172">
        <f t="shared" si="40"/>
        <v>0</v>
      </c>
      <c r="AG28" s="172">
        <f t="shared" si="40"/>
        <v>0</v>
      </c>
      <c r="AH28" s="172">
        <f t="shared" si="40"/>
        <v>0</v>
      </c>
      <c r="AI28" s="172">
        <f t="shared" si="40"/>
        <v>0</v>
      </c>
      <c r="AJ28" s="172">
        <f t="shared" si="40"/>
        <v>0</v>
      </c>
      <c r="AK28" s="172">
        <f t="shared" si="40"/>
        <v>0</v>
      </c>
      <c r="AL28" s="170">
        <f t="shared" si="40"/>
        <v>0</v>
      </c>
    </row>
    <row r="29" spans="1:38" ht="30" customHeight="1" outlineLevel="1" x14ac:dyDescent="0.15">
      <c r="A29" s="238"/>
      <c r="B29" s="228" t="s">
        <v>42</v>
      </c>
      <c r="C29" s="192">
        <v>4263</v>
      </c>
      <c r="D29" s="77">
        <v>373586</v>
      </c>
      <c r="E29" s="77">
        <v>0</v>
      </c>
      <c r="F29" s="78">
        <v>377849</v>
      </c>
      <c r="G29" s="302">
        <v>62782</v>
      </c>
      <c r="H29" s="288">
        <f t="shared" ref="H29:H30" si="41">F29</f>
        <v>377849</v>
      </c>
      <c r="I29" s="76">
        <v>974960.03308823542</v>
      </c>
      <c r="J29" s="77">
        <v>0</v>
      </c>
      <c r="K29" s="77">
        <v>38623.176470588238</v>
      </c>
      <c r="L29" s="77">
        <v>936336.85661764722</v>
      </c>
      <c r="M29" s="77">
        <v>0</v>
      </c>
      <c r="N29" s="123">
        <f t="shared" ref="N29:N33" si="42">SUM(K29:M29)</f>
        <v>974960.03308823542</v>
      </c>
      <c r="O29" s="124">
        <v>0</v>
      </c>
      <c r="P29" s="77">
        <v>918812.69000000018</v>
      </c>
      <c r="Q29" s="245">
        <v>918812.69000000018</v>
      </c>
      <c r="R29" s="192">
        <v>6202.3154411764708</v>
      </c>
      <c r="S29" s="77">
        <v>38284.699742647048</v>
      </c>
      <c r="T29" s="77">
        <v>0</v>
      </c>
      <c r="U29" s="123">
        <f t="shared" ref="U29:U33" si="43">SUM(R29:T29)</f>
        <v>44487.015183823518</v>
      </c>
      <c r="V29" s="77">
        <v>6202.3154411764708</v>
      </c>
      <c r="W29" s="77">
        <v>38284.699742647048</v>
      </c>
      <c r="X29" s="77">
        <v>0</v>
      </c>
      <c r="Y29" s="123">
        <f t="shared" ref="Y29:Y33" si="44">SUM(V29:X29)</f>
        <v>44487.015183823518</v>
      </c>
      <c r="Z29" s="77">
        <v>29230.162242647057</v>
      </c>
      <c r="AA29" s="193">
        <v>29230.162242647057</v>
      </c>
      <c r="AB29" s="294"/>
      <c r="AC29" s="150"/>
      <c r="AD29" s="109"/>
      <c r="AE29" s="109"/>
      <c r="AF29" s="109"/>
      <c r="AG29" s="109"/>
      <c r="AH29" s="109"/>
      <c r="AI29" s="109"/>
      <c r="AJ29" s="109"/>
      <c r="AK29" s="109"/>
      <c r="AL29" s="148"/>
    </row>
    <row r="30" spans="1:38" ht="30" customHeight="1" outlineLevel="1" x14ac:dyDescent="0.15">
      <c r="A30" s="239"/>
      <c r="B30" s="231" t="s">
        <v>3</v>
      </c>
      <c r="C30" s="208">
        <v>5660</v>
      </c>
      <c r="D30" s="88">
        <v>9381</v>
      </c>
      <c r="E30" s="88">
        <v>1696</v>
      </c>
      <c r="F30" s="88">
        <v>16737</v>
      </c>
      <c r="G30" s="254">
        <v>21657</v>
      </c>
      <c r="H30" s="288">
        <f t="shared" si="41"/>
        <v>16737</v>
      </c>
      <c r="I30" s="274">
        <v>1613693.6803839467</v>
      </c>
      <c r="J30" s="88">
        <v>1129517.0302389679</v>
      </c>
      <c r="K30" s="88">
        <v>374390.62724353175</v>
      </c>
      <c r="L30" s="88">
        <v>1007104.1705445632</v>
      </c>
      <c r="M30" s="88">
        <v>78188.762185090032</v>
      </c>
      <c r="N30" s="135">
        <f t="shared" si="42"/>
        <v>1459683.559973185</v>
      </c>
      <c r="O30" s="136">
        <v>1021858.2442169529</v>
      </c>
      <c r="P30" s="88">
        <v>1282217.8388413885</v>
      </c>
      <c r="Q30" s="254">
        <v>384649.24271326861</v>
      </c>
      <c r="R30" s="208">
        <v>189224.85000000003</v>
      </c>
      <c r="S30" s="88">
        <v>654611.25</v>
      </c>
      <c r="T30" s="88">
        <v>3374</v>
      </c>
      <c r="U30" s="135">
        <f t="shared" si="43"/>
        <v>847210.10000000009</v>
      </c>
      <c r="V30" s="88">
        <v>56767.455000000045</v>
      </c>
      <c r="W30" s="88">
        <v>196383.375</v>
      </c>
      <c r="X30" s="88">
        <v>1012.1999999999998</v>
      </c>
      <c r="Y30" s="135">
        <f t="shared" si="44"/>
        <v>254163.03000000006</v>
      </c>
      <c r="Z30" s="88">
        <v>969300.94</v>
      </c>
      <c r="AA30" s="209">
        <v>290790.28199999989</v>
      </c>
      <c r="AB30" s="294"/>
      <c r="AC30" s="174"/>
      <c r="AD30" s="110"/>
      <c r="AE30" s="110"/>
      <c r="AF30" s="110"/>
      <c r="AG30" s="110"/>
      <c r="AH30" s="110"/>
      <c r="AI30" s="110"/>
      <c r="AJ30" s="110"/>
      <c r="AK30" s="110"/>
      <c r="AL30" s="173"/>
    </row>
    <row r="31" spans="1:38" ht="20" customHeight="1" outlineLevel="1" thickBot="1" x14ac:dyDescent="0.2">
      <c r="A31" s="240"/>
      <c r="B31" s="230" t="s">
        <v>43</v>
      </c>
      <c r="C31" s="210">
        <v>0</v>
      </c>
      <c r="D31" s="89">
        <v>0</v>
      </c>
      <c r="E31" s="89">
        <v>0</v>
      </c>
      <c r="F31" s="90">
        <v>0</v>
      </c>
      <c r="G31" s="255">
        <v>0</v>
      </c>
      <c r="H31" s="284"/>
      <c r="I31" s="275">
        <v>0</v>
      </c>
      <c r="J31" s="89">
        <v>0</v>
      </c>
      <c r="K31" s="89">
        <v>0</v>
      </c>
      <c r="L31" s="89">
        <v>0</v>
      </c>
      <c r="M31" s="89">
        <v>0</v>
      </c>
      <c r="N31" s="122">
        <f t="shared" si="42"/>
        <v>0</v>
      </c>
      <c r="O31" s="103">
        <v>0</v>
      </c>
      <c r="P31" s="89">
        <v>0</v>
      </c>
      <c r="Q31" s="255">
        <v>0</v>
      </c>
      <c r="R31" s="210">
        <v>0</v>
      </c>
      <c r="S31" s="89">
        <v>0</v>
      </c>
      <c r="T31" s="89">
        <v>0</v>
      </c>
      <c r="U31" s="122">
        <f t="shared" si="43"/>
        <v>0</v>
      </c>
      <c r="V31" s="89">
        <v>0</v>
      </c>
      <c r="W31" s="89">
        <v>0</v>
      </c>
      <c r="X31" s="89">
        <v>0</v>
      </c>
      <c r="Y31" s="122">
        <f t="shared" si="44"/>
        <v>0</v>
      </c>
      <c r="Z31" s="89">
        <v>0</v>
      </c>
      <c r="AA31" s="211">
        <v>0</v>
      </c>
      <c r="AB31" s="294"/>
      <c r="AC31" s="176"/>
      <c r="AD31" s="115"/>
      <c r="AE31" s="115"/>
      <c r="AF31" s="115"/>
      <c r="AG31" s="115"/>
      <c r="AH31" s="115"/>
      <c r="AI31" s="115"/>
      <c r="AJ31" s="115"/>
      <c r="AK31" s="115"/>
      <c r="AL31" s="175"/>
    </row>
    <row r="32" spans="1:38" ht="20" customHeight="1" outlineLevel="1" thickBot="1" x14ac:dyDescent="0.2">
      <c r="A32" s="237" t="s">
        <v>44</v>
      </c>
      <c r="B32" s="293" t="s">
        <v>4</v>
      </c>
      <c r="C32" s="202">
        <v>0</v>
      </c>
      <c r="D32" s="97">
        <v>0</v>
      </c>
      <c r="E32" s="97">
        <v>0</v>
      </c>
      <c r="F32" s="98">
        <v>0</v>
      </c>
      <c r="G32" s="251">
        <v>0</v>
      </c>
      <c r="H32" s="281"/>
      <c r="I32" s="271">
        <v>0</v>
      </c>
      <c r="J32" s="97">
        <v>0</v>
      </c>
      <c r="K32" s="97">
        <v>0</v>
      </c>
      <c r="L32" s="97">
        <v>0</v>
      </c>
      <c r="M32" s="97">
        <v>0</v>
      </c>
      <c r="N32" s="119">
        <f t="shared" si="42"/>
        <v>0</v>
      </c>
      <c r="O32" s="97">
        <v>0</v>
      </c>
      <c r="P32" s="97">
        <v>0</v>
      </c>
      <c r="Q32" s="251">
        <v>0</v>
      </c>
      <c r="R32" s="202">
        <v>0</v>
      </c>
      <c r="S32" s="97">
        <v>0</v>
      </c>
      <c r="T32" s="97">
        <v>0</v>
      </c>
      <c r="U32" s="119">
        <f t="shared" si="43"/>
        <v>0</v>
      </c>
      <c r="V32" s="97">
        <v>0</v>
      </c>
      <c r="W32" s="97">
        <v>0</v>
      </c>
      <c r="X32" s="97">
        <v>0</v>
      </c>
      <c r="Y32" s="119">
        <f t="shared" si="44"/>
        <v>0</v>
      </c>
      <c r="Z32" s="97">
        <v>0</v>
      </c>
      <c r="AA32" s="203">
        <v>0</v>
      </c>
      <c r="AB32" s="294"/>
      <c r="AC32" s="165"/>
      <c r="AD32" s="166"/>
      <c r="AE32" s="166"/>
      <c r="AF32" s="166"/>
      <c r="AG32" s="166"/>
      <c r="AH32" s="166"/>
      <c r="AI32" s="166"/>
      <c r="AJ32" s="166"/>
      <c r="AK32" s="166"/>
      <c r="AL32" s="167"/>
    </row>
    <row r="33" spans="1:38" ht="20" customHeight="1" outlineLevel="1" thickBot="1" x14ac:dyDescent="0.2">
      <c r="A33" s="241" t="s">
        <v>45</v>
      </c>
      <c r="B33" s="232" t="s">
        <v>12</v>
      </c>
      <c r="C33" s="212">
        <v>0</v>
      </c>
      <c r="D33" s="101">
        <v>0</v>
      </c>
      <c r="E33" s="101">
        <v>0</v>
      </c>
      <c r="F33" s="102">
        <v>0</v>
      </c>
      <c r="G33" s="256">
        <v>0</v>
      </c>
      <c r="H33" s="288">
        <f t="shared" ref="H33" si="45">F33</f>
        <v>0</v>
      </c>
      <c r="I33" s="276">
        <v>0</v>
      </c>
      <c r="J33" s="101">
        <v>0</v>
      </c>
      <c r="K33" s="101">
        <v>0</v>
      </c>
      <c r="L33" s="101">
        <v>0</v>
      </c>
      <c r="M33" s="101">
        <v>0</v>
      </c>
      <c r="N33" s="120">
        <f t="shared" si="42"/>
        <v>0</v>
      </c>
      <c r="O33" s="101">
        <v>0</v>
      </c>
      <c r="P33" s="101">
        <v>0</v>
      </c>
      <c r="Q33" s="256">
        <v>0</v>
      </c>
      <c r="R33" s="212">
        <v>0</v>
      </c>
      <c r="S33" s="101">
        <v>0</v>
      </c>
      <c r="T33" s="101">
        <v>0</v>
      </c>
      <c r="U33" s="120">
        <f t="shared" si="43"/>
        <v>0</v>
      </c>
      <c r="V33" s="101">
        <v>0</v>
      </c>
      <c r="W33" s="101">
        <v>0</v>
      </c>
      <c r="X33" s="101">
        <v>0</v>
      </c>
      <c r="Y33" s="120">
        <f t="shared" si="44"/>
        <v>0</v>
      </c>
      <c r="Z33" s="101">
        <v>0</v>
      </c>
      <c r="AA33" s="213">
        <v>0</v>
      </c>
      <c r="AB33" s="294"/>
      <c r="AC33" s="177"/>
      <c r="AD33" s="178"/>
      <c r="AE33" s="178"/>
      <c r="AF33" s="178"/>
      <c r="AG33" s="178"/>
      <c r="AH33" s="178"/>
      <c r="AI33" s="178"/>
      <c r="AJ33" s="178"/>
      <c r="AK33" s="178"/>
      <c r="AL33" s="179"/>
    </row>
    <row r="34" spans="1:38" ht="30" customHeight="1" outlineLevel="1" thickBot="1" x14ac:dyDescent="0.2">
      <c r="A34" s="237" t="s">
        <v>46</v>
      </c>
      <c r="B34" s="227" t="s">
        <v>47</v>
      </c>
      <c r="C34" s="206">
        <f>SUM(C35:C36)</f>
        <v>0</v>
      </c>
      <c r="D34" s="99">
        <f>SUM(D35:D36)</f>
        <v>0</v>
      </c>
      <c r="E34" s="99">
        <f>SUM(E35:E36)</f>
        <v>0</v>
      </c>
      <c r="F34" s="100">
        <f>SUM(F35:F36)</f>
        <v>0</v>
      </c>
      <c r="G34" s="253">
        <f>SUM(G35:G36)</f>
        <v>0</v>
      </c>
      <c r="H34" s="281"/>
      <c r="I34" s="273">
        <f>SUM(I35:I36)</f>
        <v>0</v>
      </c>
      <c r="J34" s="99">
        <f>SUM(J35:J36)</f>
        <v>0</v>
      </c>
      <c r="K34" s="99">
        <f t="shared" ref="K34:Q34" si="46">SUM(K35:K36)</f>
        <v>0</v>
      </c>
      <c r="L34" s="99">
        <f t="shared" si="46"/>
        <v>0</v>
      </c>
      <c r="M34" s="99">
        <f t="shared" si="46"/>
        <v>0</v>
      </c>
      <c r="N34" s="105">
        <f t="shared" ref="N34:U34" si="47">SUM(N35:N36)</f>
        <v>0</v>
      </c>
      <c r="O34" s="99">
        <f t="shared" si="46"/>
        <v>0</v>
      </c>
      <c r="P34" s="99">
        <f t="shared" si="46"/>
        <v>0</v>
      </c>
      <c r="Q34" s="253">
        <f t="shared" si="46"/>
        <v>0</v>
      </c>
      <c r="R34" s="206">
        <f t="shared" si="47"/>
        <v>0</v>
      </c>
      <c r="S34" s="99">
        <f t="shared" si="47"/>
        <v>0</v>
      </c>
      <c r="T34" s="99">
        <f t="shared" si="47"/>
        <v>0</v>
      </c>
      <c r="U34" s="105">
        <f t="shared" si="47"/>
        <v>0</v>
      </c>
      <c r="V34" s="99">
        <f t="shared" ref="V34:X34" si="48">SUM(V35:V36)</f>
        <v>0</v>
      </c>
      <c r="W34" s="99">
        <f t="shared" si="48"/>
        <v>0</v>
      </c>
      <c r="X34" s="99">
        <f t="shared" si="48"/>
        <v>0</v>
      </c>
      <c r="Y34" s="105">
        <f t="shared" ref="Y34:AA34" si="49">SUM(Y35:Y36)</f>
        <v>0</v>
      </c>
      <c r="Z34" s="99">
        <f t="shared" si="49"/>
        <v>0</v>
      </c>
      <c r="AA34" s="207">
        <f t="shared" si="49"/>
        <v>0</v>
      </c>
      <c r="AB34" s="294"/>
      <c r="AC34" s="171">
        <f t="shared" ref="AC34:AL34" si="50">SUM(AC35:AC36)</f>
        <v>0</v>
      </c>
      <c r="AD34" s="172">
        <f t="shared" si="50"/>
        <v>0</v>
      </c>
      <c r="AE34" s="172">
        <f t="shared" si="50"/>
        <v>0</v>
      </c>
      <c r="AF34" s="172">
        <f t="shared" si="50"/>
        <v>0</v>
      </c>
      <c r="AG34" s="172">
        <f t="shared" si="50"/>
        <v>0</v>
      </c>
      <c r="AH34" s="172">
        <f t="shared" si="50"/>
        <v>0</v>
      </c>
      <c r="AI34" s="172">
        <f t="shared" si="50"/>
        <v>0</v>
      </c>
      <c r="AJ34" s="172">
        <f t="shared" si="50"/>
        <v>0</v>
      </c>
      <c r="AK34" s="172">
        <f t="shared" si="50"/>
        <v>0</v>
      </c>
      <c r="AL34" s="170">
        <f t="shared" si="50"/>
        <v>0</v>
      </c>
    </row>
    <row r="35" spans="1:38" ht="20" customHeight="1" outlineLevel="1" x14ac:dyDescent="0.15">
      <c r="A35" s="238"/>
      <c r="B35" s="228" t="s">
        <v>48</v>
      </c>
      <c r="C35" s="214">
        <v>0</v>
      </c>
      <c r="D35" s="91">
        <v>0</v>
      </c>
      <c r="E35" s="91">
        <v>0</v>
      </c>
      <c r="F35" s="91">
        <v>0</v>
      </c>
      <c r="G35" s="257">
        <v>0</v>
      </c>
      <c r="H35" s="282"/>
      <c r="I35" s="277">
        <v>0</v>
      </c>
      <c r="J35" s="91">
        <v>0</v>
      </c>
      <c r="K35" s="91">
        <v>0</v>
      </c>
      <c r="L35" s="91">
        <v>0</v>
      </c>
      <c r="M35" s="91">
        <v>0</v>
      </c>
      <c r="N35" s="137">
        <f t="shared" ref="N35:N37" si="51">SUM(K35:M35)</f>
        <v>0</v>
      </c>
      <c r="O35" s="138">
        <v>0</v>
      </c>
      <c r="P35" s="91">
        <v>0</v>
      </c>
      <c r="Q35" s="257">
        <v>0</v>
      </c>
      <c r="R35" s="214">
        <v>0</v>
      </c>
      <c r="S35" s="91">
        <v>0</v>
      </c>
      <c r="T35" s="91">
        <v>0</v>
      </c>
      <c r="U35" s="137">
        <f t="shared" ref="U35:U37" si="52">SUM(R35:T35)</f>
        <v>0</v>
      </c>
      <c r="V35" s="91">
        <v>0</v>
      </c>
      <c r="W35" s="91">
        <v>0</v>
      </c>
      <c r="X35" s="91">
        <v>0</v>
      </c>
      <c r="Y35" s="137">
        <f t="shared" ref="Y35:Y37" si="53">SUM(V35:X35)</f>
        <v>0</v>
      </c>
      <c r="Z35" s="91">
        <v>0</v>
      </c>
      <c r="AA35" s="215">
        <v>0</v>
      </c>
      <c r="AB35" s="294"/>
      <c r="AC35" s="181"/>
      <c r="AD35" s="116"/>
      <c r="AE35" s="116"/>
      <c r="AF35" s="116"/>
      <c r="AG35" s="116"/>
      <c r="AH35" s="116"/>
      <c r="AI35" s="116"/>
      <c r="AJ35" s="116"/>
      <c r="AK35" s="116"/>
      <c r="AL35" s="180"/>
    </row>
    <row r="36" spans="1:38" ht="20" customHeight="1" outlineLevel="1" thickBot="1" x14ac:dyDescent="0.2">
      <c r="A36" s="240"/>
      <c r="B36" s="230" t="s">
        <v>49</v>
      </c>
      <c r="C36" s="204">
        <v>0</v>
      </c>
      <c r="D36" s="87">
        <v>0</v>
      </c>
      <c r="E36" s="87">
        <v>0</v>
      </c>
      <c r="F36" s="87">
        <v>0</v>
      </c>
      <c r="G36" s="252">
        <v>0</v>
      </c>
      <c r="H36" s="284"/>
      <c r="I36" s="272">
        <v>0</v>
      </c>
      <c r="J36" s="87">
        <v>0</v>
      </c>
      <c r="K36" s="87">
        <v>0</v>
      </c>
      <c r="L36" s="87">
        <v>0</v>
      </c>
      <c r="M36" s="87">
        <v>0</v>
      </c>
      <c r="N36" s="133">
        <f t="shared" si="51"/>
        <v>0</v>
      </c>
      <c r="O36" s="134">
        <v>0</v>
      </c>
      <c r="P36" s="87">
        <v>0</v>
      </c>
      <c r="Q36" s="252">
        <v>0</v>
      </c>
      <c r="R36" s="204">
        <v>0</v>
      </c>
      <c r="S36" s="87">
        <v>0</v>
      </c>
      <c r="T36" s="87">
        <v>0</v>
      </c>
      <c r="U36" s="133">
        <f t="shared" si="52"/>
        <v>0</v>
      </c>
      <c r="V36" s="87">
        <v>0</v>
      </c>
      <c r="W36" s="87">
        <v>0</v>
      </c>
      <c r="X36" s="87">
        <v>0</v>
      </c>
      <c r="Y36" s="133">
        <f t="shared" si="53"/>
        <v>0</v>
      </c>
      <c r="Z36" s="87">
        <v>0</v>
      </c>
      <c r="AA36" s="205">
        <v>0</v>
      </c>
      <c r="AB36" s="294"/>
      <c r="AC36" s="169"/>
      <c r="AD36" s="108"/>
      <c r="AE36" s="108"/>
      <c r="AF36" s="108"/>
      <c r="AG36" s="108"/>
      <c r="AH36" s="108"/>
      <c r="AI36" s="108"/>
      <c r="AJ36" s="108"/>
      <c r="AK36" s="108"/>
      <c r="AL36" s="168"/>
    </row>
    <row r="37" spans="1:38" ht="20" customHeight="1" outlineLevel="1" thickBot="1" x14ac:dyDescent="0.2">
      <c r="A37" s="237" t="s">
        <v>50</v>
      </c>
      <c r="B37" s="293" t="s">
        <v>13</v>
      </c>
      <c r="C37" s="202">
        <v>0</v>
      </c>
      <c r="D37" s="97">
        <v>0</v>
      </c>
      <c r="E37" s="97">
        <v>0</v>
      </c>
      <c r="F37" s="98">
        <v>0</v>
      </c>
      <c r="G37" s="251">
        <v>0</v>
      </c>
      <c r="H37" s="288">
        <f t="shared" ref="H37" si="54">F37</f>
        <v>0</v>
      </c>
      <c r="I37" s="271">
        <v>0</v>
      </c>
      <c r="J37" s="97">
        <v>0</v>
      </c>
      <c r="K37" s="97">
        <v>0</v>
      </c>
      <c r="L37" s="97">
        <v>0</v>
      </c>
      <c r="M37" s="97">
        <v>0</v>
      </c>
      <c r="N37" s="119">
        <f t="shared" si="51"/>
        <v>0</v>
      </c>
      <c r="O37" s="97">
        <v>0</v>
      </c>
      <c r="P37" s="97">
        <v>0</v>
      </c>
      <c r="Q37" s="251">
        <v>0</v>
      </c>
      <c r="R37" s="202">
        <v>0</v>
      </c>
      <c r="S37" s="97">
        <v>0</v>
      </c>
      <c r="T37" s="97">
        <v>0</v>
      </c>
      <c r="U37" s="119">
        <f t="shared" si="52"/>
        <v>0</v>
      </c>
      <c r="V37" s="97">
        <v>0</v>
      </c>
      <c r="W37" s="97">
        <v>0</v>
      </c>
      <c r="X37" s="97">
        <v>0</v>
      </c>
      <c r="Y37" s="119">
        <f t="shared" si="53"/>
        <v>0</v>
      </c>
      <c r="Z37" s="97">
        <v>0</v>
      </c>
      <c r="AA37" s="203">
        <v>0</v>
      </c>
      <c r="AB37" s="294"/>
      <c r="AC37" s="165"/>
      <c r="AD37" s="166"/>
      <c r="AE37" s="166"/>
      <c r="AF37" s="166"/>
      <c r="AG37" s="166"/>
      <c r="AH37" s="166"/>
      <c r="AI37" s="166"/>
      <c r="AJ37" s="166"/>
      <c r="AK37" s="166"/>
      <c r="AL37" s="167"/>
    </row>
    <row r="38" spans="1:38" ht="30" customHeight="1" outlineLevel="1" thickBot="1" x14ac:dyDescent="0.2">
      <c r="A38" s="237" t="s">
        <v>51</v>
      </c>
      <c r="B38" s="293" t="s">
        <v>14</v>
      </c>
      <c r="C38" s="206">
        <f>SUM(C39:C40)</f>
        <v>0</v>
      </c>
      <c r="D38" s="99">
        <f>SUM(D39:D40)</f>
        <v>0</v>
      </c>
      <c r="E38" s="99">
        <f>SUM(E39:E40)</f>
        <v>0</v>
      </c>
      <c r="F38" s="100">
        <f>SUM(F39:F40)</f>
        <v>0</v>
      </c>
      <c r="G38" s="253">
        <f>SUM(G39:G40)</f>
        <v>0</v>
      </c>
      <c r="H38" s="281"/>
      <c r="I38" s="273">
        <f>SUM(I39:I40)</f>
        <v>0</v>
      </c>
      <c r="J38" s="99">
        <f>SUM(J39:J40)</f>
        <v>0</v>
      </c>
      <c r="K38" s="99">
        <f t="shared" ref="K38:Q38" si="55">SUM(K39:K40)</f>
        <v>0</v>
      </c>
      <c r="L38" s="99">
        <f t="shared" si="55"/>
        <v>0</v>
      </c>
      <c r="M38" s="99">
        <f t="shared" si="55"/>
        <v>0</v>
      </c>
      <c r="N38" s="105">
        <f t="shared" ref="N38:U38" si="56">SUM(N39:N40)</f>
        <v>0</v>
      </c>
      <c r="O38" s="99">
        <f t="shared" si="55"/>
        <v>0</v>
      </c>
      <c r="P38" s="99">
        <f t="shared" si="55"/>
        <v>0</v>
      </c>
      <c r="Q38" s="253">
        <f t="shared" si="55"/>
        <v>0</v>
      </c>
      <c r="R38" s="206">
        <f t="shared" si="56"/>
        <v>0</v>
      </c>
      <c r="S38" s="99">
        <f t="shared" si="56"/>
        <v>0</v>
      </c>
      <c r="T38" s="99">
        <f t="shared" si="56"/>
        <v>0</v>
      </c>
      <c r="U38" s="105">
        <f t="shared" si="56"/>
        <v>0</v>
      </c>
      <c r="V38" s="99">
        <f t="shared" ref="V38:X38" si="57">SUM(V39:V40)</f>
        <v>0</v>
      </c>
      <c r="W38" s="99">
        <f t="shared" si="57"/>
        <v>0</v>
      </c>
      <c r="X38" s="99">
        <f t="shared" si="57"/>
        <v>0</v>
      </c>
      <c r="Y38" s="105">
        <f t="shared" ref="Y38:AA38" si="58">SUM(Y39:Y40)</f>
        <v>0</v>
      </c>
      <c r="Z38" s="99">
        <f t="shared" si="58"/>
        <v>0</v>
      </c>
      <c r="AA38" s="207">
        <f t="shared" si="58"/>
        <v>0</v>
      </c>
      <c r="AB38" s="294"/>
      <c r="AC38" s="171">
        <f t="shared" ref="AC38:AL38" si="59">SUM(AC39:AC40)</f>
        <v>0</v>
      </c>
      <c r="AD38" s="172">
        <f t="shared" si="59"/>
        <v>0</v>
      </c>
      <c r="AE38" s="172">
        <f t="shared" si="59"/>
        <v>0</v>
      </c>
      <c r="AF38" s="172">
        <f t="shared" si="59"/>
        <v>0</v>
      </c>
      <c r="AG38" s="172">
        <f t="shared" si="59"/>
        <v>0</v>
      </c>
      <c r="AH38" s="172">
        <f t="shared" si="59"/>
        <v>0</v>
      </c>
      <c r="AI38" s="172">
        <f t="shared" si="59"/>
        <v>0</v>
      </c>
      <c r="AJ38" s="172">
        <f t="shared" si="59"/>
        <v>0</v>
      </c>
      <c r="AK38" s="172">
        <f t="shared" si="59"/>
        <v>0</v>
      </c>
      <c r="AL38" s="170">
        <f t="shared" si="59"/>
        <v>0</v>
      </c>
    </row>
    <row r="39" spans="1:38" ht="20" customHeight="1" outlineLevel="1" x14ac:dyDescent="0.15">
      <c r="A39" s="238"/>
      <c r="B39" s="233" t="s">
        <v>52</v>
      </c>
      <c r="C39" s="198">
        <v>0</v>
      </c>
      <c r="D39" s="83">
        <v>0</v>
      </c>
      <c r="E39" s="83">
        <v>0</v>
      </c>
      <c r="F39" s="84">
        <v>0</v>
      </c>
      <c r="G39" s="249">
        <v>0</v>
      </c>
      <c r="H39" s="286"/>
      <c r="I39" s="269">
        <v>0</v>
      </c>
      <c r="J39" s="83">
        <v>0</v>
      </c>
      <c r="K39" s="83">
        <v>0</v>
      </c>
      <c r="L39" s="83">
        <v>0</v>
      </c>
      <c r="M39" s="83">
        <v>0</v>
      </c>
      <c r="N39" s="129">
        <f t="shared" ref="N39:N43" si="60">SUM(K39:M39)</f>
        <v>0</v>
      </c>
      <c r="O39" s="130">
        <v>0</v>
      </c>
      <c r="P39" s="83">
        <v>0</v>
      </c>
      <c r="Q39" s="249">
        <v>0</v>
      </c>
      <c r="R39" s="198">
        <v>0</v>
      </c>
      <c r="S39" s="83">
        <v>0</v>
      </c>
      <c r="T39" s="83">
        <v>0</v>
      </c>
      <c r="U39" s="129">
        <f t="shared" ref="U39:U43" si="61">SUM(R39:T39)</f>
        <v>0</v>
      </c>
      <c r="V39" s="83">
        <v>0</v>
      </c>
      <c r="W39" s="83">
        <v>0</v>
      </c>
      <c r="X39" s="83">
        <v>0</v>
      </c>
      <c r="Y39" s="129">
        <f t="shared" ref="Y39:Y43" si="62">SUM(V39:X39)</f>
        <v>0</v>
      </c>
      <c r="Z39" s="83">
        <v>0</v>
      </c>
      <c r="AA39" s="199">
        <v>0</v>
      </c>
      <c r="AB39" s="294"/>
      <c r="AC39" s="162"/>
      <c r="AD39" s="113"/>
      <c r="AE39" s="113"/>
      <c r="AF39" s="113"/>
      <c r="AG39" s="113"/>
      <c r="AH39" s="113"/>
      <c r="AI39" s="113"/>
      <c r="AJ39" s="113"/>
      <c r="AK39" s="113"/>
      <c r="AL39" s="161"/>
    </row>
    <row r="40" spans="1:38" ht="20" customHeight="1" outlineLevel="1" thickBot="1" x14ac:dyDescent="0.2">
      <c r="A40" s="240"/>
      <c r="B40" s="230" t="s">
        <v>53</v>
      </c>
      <c r="C40" s="204">
        <v>0</v>
      </c>
      <c r="D40" s="87">
        <v>0</v>
      </c>
      <c r="E40" s="87">
        <v>0</v>
      </c>
      <c r="F40" s="87">
        <v>0</v>
      </c>
      <c r="G40" s="252">
        <v>0</v>
      </c>
      <c r="H40" s="290"/>
      <c r="I40" s="272">
        <v>0</v>
      </c>
      <c r="J40" s="87">
        <v>0</v>
      </c>
      <c r="K40" s="87">
        <v>0</v>
      </c>
      <c r="L40" s="87">
        <v>0</v>
      </c>
      <c r="M40" s="87">
        <v>0</v>
      </c>
      <c r="N40" s="133">
        <f t="shared" si="60"/>
        <v>0</v>
      </c>
      <c r="O40" s="134">
        <v>0</v>
      </c>
      <c r="P40" s="87">
        <v>0</v>
      </c>
      <c r="Q40" s="252">
        <v>0</v>
      </c>
      <c r="R40" s="204">
        <v>0</v>
      </c>
      <c r="S40" s="87">
        <v>0</v>
      </c>
      <c r="T40" s="87">
        <v>0</v>
      </c>
      <c r="U40" s="133">
        <f t="shared" si="61"/>
        <v>0</v>
      </c>
      <c r="V40" s="87">
        <v>0</v>
      </c>
      <c r="W40" s="87">
        <v>0</v>
      </c>
      <c r="X40" s="87">
        <v>0</v>
      </c>
      <c r="Y40" s="133">
        <f t="shared" si="62"/>
        <v>0</v>
      </c>
      <c r="Z40" s="87">
        <v>0</v>
      </c>
      <c r="AA40" s="205">
        <v>0</v>
      </c>
      <c r="AB40" s="294"/>
      <c r="AC40" s="169"/>
      <c r="AD40" s="108"/>
      <c r="AE40" s="108"/>
      <c r="AF40" s="108"/>
      <c r="AG40" s="108"/>
      <c r="AH40" s="108"/>
      <c r="AI40" s="108"/>
      <c r="AJ40" s="108"/>
      <c r="AK40" s="108"/>
      <c r="AL40" s="168"/>
    </row>
    <row r="41" spans="1:38" ht="20" customHeight="1" outlineLevel="1" thickBot="1" x14ac:dyDescent="0.2">
      <c r="A41" s="237" t="s">
        <v>54</v>
      </c>
      <c r="B41" s="227" t="s">
        <v>5</v>
      </c>
      <c r="C41" s="196">
        <v>1308</v>
      </c>
      <c r="D41" s="95">
        <v>4</v>
      </c>
      <c r="E41" s="95">
        <v>0</v>
      </c>
      <c r="F41" s="96">
        <v>1312</v>
      </c>
      <c r="G41" s="248">
        <v>472</v>
      </c>
      <c r="H41" s="285"/>
      <c r="I41" s="268">
        <v>610204.69916903193</v>
      </c>
      <c r="J41" s="95">
        <v>65142.469255030017</v>
      </c>
      <c r="K41" s="95">
        <v>607049.0286210787</v>
      </c>
      <c r="L41" s="95">
        <v>1129.7899999999991</v>
      </c>
      <c r="M41" s="95">
        <v>0</v>
      </c>
      <c r="N41" s="121">
        <f t="shared" si="60"/>
        <v>608178.81862107874</v>
      </c>
      <c r="O41" s="95">
        <v>64948.942912070816</v>
      </c>
      <c r="P41" s="95">
        <v>472959.1942812794</v>
      </c>
      <c r="Q41" s="248">
        <v>421559.65778749861</v>
      </c>
      <c r="R41" s="196">
        <v>285974.86</v>
      </c>
      <c r="S41" s="95">
        <v>0</v>
      </c>
      <c r="T41" s="95">
        <v>0</v>
      </c>
      <c r="U41" s="121">
        <f t="shared" si="61"/>
        <v>285974.86</v>
      </c>
      <c r="V41" s="95">
        <v>285974.86</v>
      </c>
      <c r="W41" s="95">
        <v>0</v>
      </c>
      <c r="X41" s="95">
        <v>0</v>
      </c>
      <c r="Y41" s="121">
        <f t="shared" si="62"/>
        <v>285974.86</v>
      </c>
      <c r="Z41" s="95">
        <v>79101.270000000019</v>
      </c>
      <c r="AA41" s="197">
        <v>79101.270000000019</v>
      </c>
      <c r="AB41" s="294"/>
      <c r="AC41" s="182"/>
      <c r="AD41" s="183"/>
      <c r="AE41" s="183"/>
      <c r="AF41" s="183"/>
      <c r="AG41" s="183"/>
      <c r="AH41" s="183"/>
      <c r="AI41" s="183"/>
      <c r="AJ41" s="183"/>
      <c r="AK41" s="183"/>
      <c r="AL41" s="184"/>
    </row>
    <row r="42" spans="1:38" ht="30" customHeight="1" outlineLevel="1" thickBot="1" x14ac:dyDescent="0.2">
      <c r="A42" s="237" t="s">
        <v>55</v>
      </c>
      <c r="B42" s="227" t="s">
        <v>241</v>
      </c>
      <c r="C42" s="202">
        <v>1970</v>
      </c>
      <c r="D42" s="97">
        <v>4122</v>
      </c>
      <c r="E42" s="97">
        <v>0</v>
      </c>
      <c r="F42" s="98">
        <v>6092</v>
      </c>
      <c r="G42" s="251">
        <v>7264</v>
      </c>
      <c r="H42" s="291"/>
      <c r="I42" s="271">
        <v>7656179.4368207809</v>
      </c>
      <c r="J42" s="97">
        <v>3060798.9489398045</v>
      </c>
      <c r="K42" s="97">
        <v>5870621.2152750753</v>
      </c>
      <c r="L42" s="97">
        <v>1605639.4787479506</v>
      </c>
      <c r="M42" s="97">
        <v>0</v>
      </c>
      <c r="N42" s="119">
        <f t="shared" si="60"/>
        <v>7476260.6940230262</v>
      </c>
      <c r="O42" s="97">
        <v>2211917.6900070007</v>
      </c>
      <c r="P42" s="97">
        <v>6133703.1979304086</v>
      </c>
      <c r="Q42" s="251">
        <v>4071544.9909074763</v>
      </c>
      <c r="R42" s="202">
        <v>301063.58999999997</v>
      </c>
      <c r="S42" s="97">
        <v>21070.75</v>
      </c>
      <c r="T42" s="97">
        <v>0</v>
      </c>
      <c r="U42" s="119">
        <f t="shared" si="61"/>
        <v>322134.33999999997</v>
      </c>
      <c r="V42" s="97">
        <v>301063.58999999997</v>
      </c>
      <c r="W42" s="97">
        <v>20604.396000000001</v>
      </c>
      <c r="X42" s="97">
        <v>0</v>
      </c>
      <c r="Y42" s="119">
        <f t="shared" si="62"/>
        <v>321667.98599999998</v>
      </c>
      <c r="Z42" s="97">
        <v>2232458.1268999986</v>
      </c>
      <c r="AA42" s="203">
        <v>850251.91106999957</v>
      </c>
      <c r="AB42" s="294"/>
      <c r="AC42" s="165"/>
      <c r="AD42" s="166"/>
      <c r="AE42" s="166"/>
      <c r="AF42" s="166"/>
      <c r="AG42" s="166"/>
      <c r="AH42" s="166"/>
      <c r="AI42" s="166"/>
      <c r="AJ42" s="166"/>
      <c r="AK42" s="166"/>
      <c r="AL42" s="167"/>
    </row>
    <row r="43" spans="1:38" ht="20" customHeight="1" outlineLevel="1" thickBot="1" x14ac:dyDescent="0.2">
      <c r="A43" s="237" t="s">
        <v>56</v>
      </c>
      <c r="B43" s="227" t="s">
        <v>6</v>
      </c>
      <c r="C43" s="202">
        <v>0</v>
      </c>
      <c r="D43" s="97">
        <v>0</v>
      </c>
      <c r="E43" s="97">
        <v>0</v>
      </c>
      <c r="F43" s="98">
        <v>0</v>
      </c>
      <c r="G43" s="251">
        <v>0</v>
      </c>
      <c r="H43" s="291"/>
      <c r="I43" s="271">
        <v>0</v>
      </c>
      <c r="J43" s="97">
        <v>0</v>
      </c>
      <c r="K43" s="97">
        <v>0</v>
      </c>
      <c r="L43" s="97">
        <v>0</v>
      </c>
      <c r="M43" s="97">
        <v>0</v>
      </c>
      <c r="N43" s="119">
        <f t="shared" si="60"/>
        <v>0</v>
      </c>
      <c r="O43" s="97">
        <v>0</v>
      </c>
      <c r="P43" s="97">
        <v>0</v>
      </c>
      <c r="Q43" s="251">
        <v>0</v>
      </c>
      <c r="R43" s="202">
        <v>0</v>
      </c>
      <c r="S43" s="97">
        <v>0</v>
      </c>
      <c r="T43" s="97">
        <v>0</v>
      </c>
      <c r="U43" s="119">
        <f t="shared" si="61"/>
        <v>0</v>
      </c>
      <c r="V43" s="97">
        <v>0</v>
      </c>
      <c r="W43" s="97">
        <v>0</v>
      </c>
      <c r="X43" s="97">
        <v>0</v>
      </c>
      <c r="Y43" s="119">
        <f t="shared" si="62"/>
        <v>0</v>
      </c>
      <c r="Z43" s="97">
        <v>0</v>
      </c>
      <c r="AA43" s="203">
        <v>0</v>
      </c>
      <c r="AB43" s="294"/>
      <c r="AC43" s="165"/>
      <c r="AD43" s="166"/>
      <c r="AE43" s="166"/>
      <c r="AF43" s="166"/>
      <c r="AG43" s="166"/>
      <c r="AH43" s="166"/>
      <c r="AI43" s="166"/>
      <c r="AJ43" s="166"/>
      <c r="AK43" s="166"/>
      <c r="AL43" s="167"/>
    </row>
    <row r="44" spans="1:38" ht="20" customHeight="1" outlineLevel="1" thickBot="1" x14ac:dyDescent="0.2">
      <c r="A44" s="237" t="s">
        <v>57</v>
      </c>
      <c r="B44" s="227" t="s">
        <v>7</v>
      </c>
      <c r="C44" s="147">
        <f>SUM(C45:C47)</f>
        <v>0</v>
      </c>
      <c r="D44" s="94">
        <f>SUM(D45:D47)</f>
        <v>0</v>
      </c>
      <c r="E44" s="94">
        <f>SUM(E45:E47)</f>
        <v>0</v>
      </c>
      <c r="F44" s="94">
        <f>SUM(F45:F47)</f>
        <v>0</v>
      </c>
      <c r="G44" s="244">
        <f>SUM(G45:G47)</f>
        <v>2</v>
      </c>
      <c r="H44" s="291"/>
      <c r="I44" s="265">
        <f>SUM(I45:I47)</f>
        <v>0</v>
      </c>
      <c r="J44" s="94">
        <f>SUM(J45:J47)</f>
        <v>0</v>
      </c>
      <c r="K44" s="94">
        <f t="shared" ref="K44:Q44" si="63">SUM(K45:K47)</f>
        <v>0</v>
      </c>
      <c r="L44" s="94">
        <f t="shared" si="63"/>
        <v>0</v>
      </c>
      <c r="M44" s="94">
        <f t="shared" si="63"/>
        <v>0</v>
      </c>
      <c r="N44" s="118">
        <f t="shared" ref="N44:U44" si="64">SUM(N45:N47)</f>
        <v>0</v>
      </c>
      <c r="O44" s="94">
        <f t="shared" si="63"/>
        <v>0</v>
      </c>
      <c r="P44" s="94">
        <f t="shared" si="63"/>
        <v>174917.63831364998</v>
      </c>
      <c r="Q44" s="244">
        <f t="shared" si="63"/>
        <v>4624.0875912399788</v>
      </c>
      <c r="R44" s="147">
        <f t="shared" si="64"/>
        <v>0</v>
      </c>
      <c r="S44" s="94">
        <f t="shared" si="64"/>
        <v>0</v>
      </c>
      <c r="T44" s="94">
        <f t="shared" si="64"/>
        <v>0</v>
      </c>
      <c r="U44" s="118">
        <f t="shared" si="64"/>
        <v>0</v>
      </c>
      <c r="V44" s="94">
        <f t="shared" ref="V44:X44" si="65">SUM(V45:V47)</f>
        <v>0</v>
      </c>
      <c r="W44" s="94">
        <f t="shared" si="65"/>
        <v>0</v>
      </c>
      <c r="X44" s="94">
        <f t="shared" si="65"/>
        <v>0</v>
      </c>
      <c r="Y44" s="118">
        <f t="shared" ref="Y44:AA44" si="66">SUM(Y45:Y47)</f>
        <v>0</v>
      </c>
      <c r="Z44" s="94">
        <f t="shared" si="66"/>
        <v>-28300753.600000001</v>
      </c>
      <c r="AA44" s="146">
        <f t="shared" si="66"/>
        <v>0</v>
      </c>
      <c r="AB44" s="294"/>
      <c r="AC44" s="158">
        <f t="shared" ref="AC44:AL44" si="67">SUM(AC45:AC47)</f>
        <v>0</v>
      </c>
      <c r="AD44" s="159">
        <f t="shared" si="67"/>
        <v>0</v>
      </c>
      <c r="AE44" s="159">
        <f t="shared" si="67"/>
        <v>0</v>
      </c>
      <c r="AF44" s="159">
        <f t="shared" si="67"/>
        <v>0</v>
      </c>
      <c r="AG44" s="159">
        <f t="shared" si="67"/>
        <v>0</v>
      </c>
      <c r="AH44" s="159">
        <f t="shared" si="67"/>
        <v>0</v>
      </c>
      <c r="AI44" s="159">
        <f t="shared" si="67"/>
        <v>0</v>
      </c>
      <c r="AJ44" s="159">
        <f t="shared" si="67"/>
        <v>0</v>
      </c>
      <c r="AK44" s="159">
        <f t="shared" si="67"/>
        <v>0</v>
      </c>
      <c r="AL44" s="160">
        <f t="shared" si="67"/>
        <v>0</v>
      </c>
    </row>
    <row r="45" spans="1:38" ht="30" customHeight="1" outlineLevel="1" x14ac:dyDescent="0.15">
      <c r="A45" s="238"/>
      <c r="B45" s="228" t="s">
        <v>58</v>
      </c>
      <c r="C45" s="216">
        <v>0</v>
      </c>
      <c r="D45" s="92">
        <v>0</v>
      </c>
      <c r="E45" s="92">
        <v>0</v>
      </c>
      <c r="F45" s="93">
        <v>0</v>
      </c>
      <c r="G45" s="258">
        <v>2</v>
      </c>
      <c r="H45" s="286"/>
      <c r="I45" s="278">
        <v>0</v>
      </c>
      <c r="J45" s="92">
        <v>0</v>
      </c>
      <c r="K45" s="92">
        <v>0</v>
      </c>
      <c r="L45" s="92">
        <v>0</v>
      </c>
      <c r="M45" s="92">
        <v>0</v>
      </c>
      <c r="N45" s="139">
        <f t="shared" ref="N45:N48" si="68">SUM(K45:M45)</f>
        <v>0</v>
      </c>
      <c r="O45" s="140">
        <v>0</v>
      </c>
      <c r="P45" s="92">
        <v>174917.63831364998</v>
      </c>
      <c r="Q45" s="258">
        <v>4624.0875912399788</v>
      </c>
      <c r="R45" s="216">
        <v>0</v>
      </c>
      <c r="S45" s="92">
        <v>0</v>
      </c>
      <c r="T45" s="92">
        <v>0</v>
      </c>
      <c r="U45" s="139">
        <f t="shared" ref="U45:U48" si="69">SUM(R45:T45)</f>
        <v>0</v>
      </c>
      <c r="V45" s="92">
        <v>0</v>
      </c>
      <c r="W45" s="92">
        <v>0</v>
      </c>
      <c r="X45" s="92">
        <v>0</v>
      </c>
      <c r="Y45" s="139">
        <f t="shared" ref="Y45:Y48" si="70">SUM(V45:X45)</f>
        <v>0</v>
      </c>
      <c r="Z45" s="92">
        <v>-28300753.600000001</v>
      </c>
      <c r="AA45" s="217">
        <v>0</v>
      </c>
      <c r="AB45" s="294"/>
      <c r="AC45" s="186"/>
      <c r="AD45" s="117"/>
      <c r="AE45" s="117"/>
      <c r="AF45" s="117"/>
      <c r="AG45" s="117"/>
      <c r="AH45" s="117"/>
      <c r="AI45" s="117"/>
      <c r="AJ45" s="117"/>
      <c r="AK45" s="117"/>
      <c r="AL45" s="185"/>
    </row>
    <row r="46" spans="1:38" ht="20" customHeight="1" outlineLevel="1" x14ac:dyDescent="0.15">
      <c r="A46" s="239"/>
      <c r="B46" s="231" t="s">
        <v>59</v>
      </c>
      <c r="C46" s="208">
        <v>0</v>
      </c>
      <c r="D46" s="88">
        <v>0</v>
      </c>
      <c r="E46" s="88">
        <v>0</v>
      </c>
      <c r="F46" s="88">
        <v>0</v>
      </c>
      <c r="G46" s="254">
        <v>0</v>
      </c>
      <c r="H46" s="283"/>
      <c r="I46" s="274">
        <v>0</v>
      </c>
      <c r="J46" s="88">
        <v>0</v>
      </c>
      <c r="K46" s="88">
        <v>0</v>
      </c>
      <c r="L46" s="88">
        <v>0</v>
      </c>
      <c r="M46" s="88">
        <v>0</v>
      </c>
      <c r="N46" s="135">
        <f t="shared" si="68"/>
        <v>0</v>
      </c>
      <c r="O46" s="136">
        <v>0</v>
      </c>
      <c r="P46" s="88">
        <v>0</v>
      </c>
      <c r="Q46" s="254">
        <v>0</v>
      </c>
      <c r="R46" s="208">
        <v>0</v>
      </c>
      <c r="S46" s="88">
        <v>0</v>
      </c>
      <c r="T46" s="88">
        <v>0</v>
      </c>
      <c r="U46" s="135">
        <f t="shared" si="69"/>
        <v>0</v>
      </c>
      <c r="V46" s="88">
        <v>0</v>
      </c>
      <c r="W46" s="88">
        <v>0</v>
      </c>
      <c r="X46" s="88">
        <v>0</v>
      </c>
      <c r="Y46" s="135">
        <f t="shared" si="70"/>
        <v>0</v>
      </c>
      <c r="Z46" s="88">
        <v>0</v>
      </c>
      <c r="AA46" s="209">
        <v>0</v>
      </c>
      <c r="AB46" s="294"/>
      <c r="AC46" s="174"/>
      <c r="AD46" s="110"/>
      <c r="AE46" s="110"/>
      <c r="AF46" s="110"/>
      <c r="AG46" s="110"/>
      <c r="AH46" s="110"/>
      <c r="AI46" s="110"/>
      <c r="AJ46" s="110"/>
      <c r="AK46" s="110"/>
      <c r="AL46" s="173"/>
    </row>
    <row r="47" spans="1:38" ht="20" customHeight="1" outlineLevel="1" thickBot="1" x14ac:dyDescent="0.2">
      <c r="A47" s="240"/>
      <c r="B47" s="230" t="s">
        <v>60</v>
      </c>
      <c r="C47" s="210">
        <v>0</v>
      </c>
      <c r="D47" s="89">
        <v>0</v>
      </c>
      <c r="E47" s="89">
        <v>0</v>
      </c>
      <c r="F47" s="90">
        <v>0</v>
      </c>
      <c r="G47" s="255">
        <v>0</v>
      </c>
      <c r="H47" s="284"/>
      <c r="I47" s="275">
        <v>0</v>
      </c>
      <c r="J47" s="89">
        <v>0</v>
      </c>
      <c r="K47" s="89">
        <v>0</v>
      </c>
      <c r="L47" s="89">
        <v>0</v>
      </c>
      <c r="M47" s="89">
        <v>0</v>
      </c>
      <c r="N47" s="122">
        <f t="shared" si="68"/>
        <v>0</v>
      </c>
      <c r="O47" s="103">
        <v>0</v>
      </c>
      <c r="P47" s="89">
        <v>0</v>
      </c>
      <c r="Q47" s="255">
        <v>0</v>
      </c>
      <c r="R47" s="210">
        <v>0</v>
      </c>
      <c r="S47" s="89">
        <v>0</v>
      </c>
      <c r="T47" s="89">
        <v>0</v>
      </c>
      <c r="U47" s="122">
        <f t="shared" si="69"/>
        <v>0</v>
      </c>
      <c r="V47" s="89">
        <v>0</v>
      </c>
      <c r="W47" s="89">
        <v>0</v>
      </c>
      <c r="X47" s="89">
        <v>0</v>
      </c>
      <c r="Y47" s="122">
        <f t="shared" si="70"/>
        <v>0</v>
      </c>
      <c r="Z47" s="89">
        <v>0</v>
      </c>
      <c r="AA47" s="211">
        <v>0</v>
      </c>
      <c r="AB47" s="294"/>
      <c r="AC47" s="176"/>
      <c r="AD47" s="115"/>
      <c r="AE47" s="115"/>
      <c r="AF47" s="115"/>
      <c r="AG47" s="115"/>
      <c r="AH47" s="115"/>
      <c r="AI47" s="115"/>
      <c r="AJ47" s="115"/>
      <c r="AK47" s="115"/>
      <c r="AL47" s="175"/>
    </row>
    <row r="48" spans="1:38" ht="20" customHeight="1" outlineLevel="1" thickBot="1" x14ac:dyDescent="0.2">
      <c r="A48" s="237" t="s">
        <v>61</v>
      </c>
      <c r="B48" s="227" t="s">
        <v>8</v>
      </c>
      <c r="C48" s="202">
        <v>0</v>
      </c>
      <c r="D48" s="97">
        <v>6717</v>
      </c>
      <c r="E48" s="97">
        <v>0</v>
      </c>
      <c r="F48" s="98">
        <v>6717</v>
      </c>
      <c r="G48" s="251">
        <v>7405</v>
      </c>
      <c r="H48" s="291"/>
      <c r="I48" s="271">
        <v>411236.97305500886</v>
      </c>
      <c r="J48" s="97">
        <v>0</v>
      </c>
      <c r="K48" s="97">
        <v>0</v>
      </c>
      <c r="L48" s="97">
        <v>340435.64164463029</v>
      </c>
      <c r="M48" s="97">
        <v>0</v>
      </c>
      <c r="N48" s="119">
        <f t="shared" si="68"/>
        <v>340435.64164463029</v>
      </c>
      <c r="O48" s="97">
        <v>0</v>
      </c>
      <c r="P48" s="97">
        <v>292766.38300549425</v>
      </c>
      <c r="Q48" s="251">
        <v>292766.38300549425</v>
      </c>
      <c r="R48" s="202">
        <v>0</v>
      </c>
      <c r="S48" s="97">
        <v>163220.29</v>
      </c>
      <c r="T48" s="97">
        <v>0</v>
      </c>
      <c r="U48" s="119">
        <f t="shared" si="69"/>
        <v>163220.29</v>
      </c>
      <c r="V48" s="97">
        <v>0</v>
      </c>
      <c r="W48" s="97">
        <v>163220.29</v>
      </c>
      <c r="X48" s="97">
        <v>0</v>
      </c>
      <c r="Y48" s="119">
        <f t="shared" si="70"/>
        <v>163220.29</v>
      </c>
      <c r="Z48" s="97">
        <v>274006.62999999989</v>
      </c>
      <c r="AA48" s="203">
        <v>274006.62999999989</v>
      </c>
      <c r="AB48" s="294"/>
      <c r="AC48" s="165"/>
      <c r="AD48" s="166"/>
      <c r="AE48" s="166"/>
      <c r="AF48" s="166"/>
      <c r="AG48" s="166"/>
      <c r="AH48" s="166"/>
      <c r="AI48" s="166"/>
      <c r="AJ48" s="166"/>
      <c r="AK48" s="166"/>
      <c r="AL48" s="167"/>
    </row>
    <row r="49" spans="1:38" ht="30" customHeight="1" outlineLevel="1" thickBot="1" x14ac:dyDescent="0.2">
      <c r="A49" s="237" t="s">
        <v>62</v>
      </c>
      <c r="B49" s="227" t="s">
        <v>242</v>
      </c>
      <c r="C49" s="206">
        <f>SUM(C50:C52)</f>
        <v>123</v>
      </c>
      <c r="D49" s="99">
        <f>SUM(D50:D52)</f>
        <v>0</v>
      </c>
      <c r="E49" s="99">
        <f>SUM(E50:E52)</f>
        <v>0</v>
      </c>
      <c r="F49" s="100">
        <f>SUM(F50:F52)</f>
        <v>123</v>
      </c>
      <c r="G49" s="253">
        <f>SUM(G50:G52)</f>
        <v>184</v>
      </c>
      <c r="H49" s="291"/>
      <c r="I49" s="273">
        <f>SUM(I50:I52)</f>
        <v>1182844.5054123194</v>
      </c>
      <c r="J49" s="99">
        <f>SUM(J50:J52)</f>
        <v>820915.87608299952</v>
      </c>
      <c r="K49" s="99">
        <f t="shared" ref="K49:Q49" si="71">SUM(K50:K52)</f>
        <v>1178517.3607458007</v>
      </c>
      <c r="L49" s="99">
        <f t="shared" si="71"/>
        <v>0</v>
      </c>
      <c r="M49" s="99">
        <f t="shared" si="71"/>
        <v>0</v>
      </c>
      <c r="N49" s="105">
        <f t="shared" ref="N49:U49" si="72">SUM(N50:N52)</f>
        <v>1178517.3607458007</v>
      </c>
      <c r="O49" s="99">
        <f t="shared" si="71"/>
        <v>855399.60098629713</v>
      </c>
      <c r="P49" s="99">
        <f t="shared" si="71"/>
        <v>608920.99346144067</v>
      </c>
      <c r="Q49" s="253">
        <f t="shared" si="71"/>
        <v>246431.97025293461</v>
      </c>
      <c r="R49" s="206">
        <f t="shared" si="72"/>
        <v>69269.570000000007</v>
      </c>
      <c r="S49" s="99">
        <f t="shared" si="72"/>
        <v>0</v>
      </c>
      <c r="T49" s="99">
        <f t="shared" si="72"/>
        <v>0</v>
      </c>
      <c r="U49" s="105">
        <f t="shared" si="72"/>
        <v>69269.570000000007</v>
      </c>
      <c r="V49" s="99">
        <f t="shared" ref="V49:X49" si="73">SUM(V50:V52)</f>
        <v>69269.570000000007</v>
      </c>
      <c r="W49" s="99">
        <f t="shared" si="73"/>
        <v>0</v>
      </c>
      <c r="X49" s="99">
        <f t="shared" si="73"/>
        <v>0</v>
      </c>
      <c r="Y49" s="105">
        <f t="shared" ref="Y49:AA49" si="74">SUM(Y50:Y52)</f>
        <v>69269.570000000007</v>
      </c>
      <c r="Z49" s="99">
        <f t="shared" si="74"/>
        <v>49055.380000000005</v>
      </c>
      <c r="AA49" s="207">
        <f t="shared" si="74"/>
        <v>49055.380000000005</v>
      </c>
      <c r="AB49" s="294"/>
      <c r="AC49" s="171">
        <f t="shared" ref="AC49:AL49" si="75">SUM(AC50:AC52)</f>
        <v>0</v>
      </c>
      <c r="AD49" s="172">
        <f t="shared" si="75"/>
        <v>0</v>
      </c>
      <c r="AE49" s="172">
        <f t="shared" si="75"/>
        <v>0</v>
      </c>
      <c r="AF49" s="172">
        <f t="shared" si="75"/>
        <v>0</v>
      </c>
      <c r="AG49" s="172">
        <f t="shared" si="75"/>
        <v>0</v>
      </c>
      <c r="AH49" s="172">
        <f t="shared" si="75"/>
        <v>0</v>
      </c>
      <c r="AI49" s="172">
        <f t="shared" si="75"/>
        <v>0</v>
      </c>
      <c r="AJ49" s="172">
        <f t="shared" si="75"/>
        <v>0</v>
      </c>
      <c r="AK49" s="172">
        <f t="shared" si="75"/>
        <v>0</v>
      </c>
      <c r="AL49" s="170">
        <f t="shared" si="75"/>
        <v>0</v>
      </c>
    </row>
    <row r="50" spans="1:38" ht="20" customHeight="1" outlineLevel="1" x14ac:dyDescent="0.15">
      <c r="A50" s="238"/>
      <c r="B50" s="234" t="s">
        <v>63</v>
      </c>
      <c r="C50" s="214">
        <v>0</v>
      </c>
      <c r="D50" s="91">
        <v>0</v>
      </c>
      <c r="E50" s="91">
        <v>0</v>
      </c>
      <c r="F50" s="91">
        <v>0</v>
      </c>
      <c r="G50" s="257">
        <v>0</v>
      </c>
      <c r="H50" s="286"/>
      <c r="I50" s="277">
        <v>0</v>
      </c>
      <c r="J50" s="91">
        <v>0</v>
      </c>
      <c r="K50" s="91">
        <v>0</v>
      </c>
      <c r="L50" s="91">
        <v>0</v>
      </c>
      <c r="M50" s="91">
        <v>0</v>
      </c>
      <c r="N50" s="137">
        <f t="shared" ref="N50:N53" si="76">SUM(K50:M50)</f>
        <v>0</v>
      </c>
      <c r="O50" s="138">
        <v>0</v>
      </c>
      <c r="P50" s="91">
        <v>0</v>
      </c>
      <c r="Q50" s="257">
        <v>0</v>
      </c>
      <c r="R50" s="214">
        <v>0</v>
      </c>
      <c r="S50" s="91">
        <v>0</v>
      </c>
      <c r="T50" s="91">
        <v>0</v>
      </c>
      <c r="U50" s="137">
        <f t="shared" ref="U50:U53" si="77">SUM(R50:T50)</f>
        <v>0</v>
      </c>
      <c r="V50" s="91">
        <v>0</v>
      </c>
      <c r="W50" s="91">
        <v>0</v>
      </c>
      <c r="X50" s="91">
        <v>0</v>
      </c>
      <c r="Y50" s="137">
        <f t="shared" ref="Y50:Y53" si="78">SUM(V50:X50)</f>
        <v>0</v>
      </c>
      <c r="Z50" s="91">
        <v>0</v>
      </c>
      <c r="AA50" s="215">
        <v>0</v>
      </c>
      <c r="AB50" s="294"/>
      <c r="AC50" s="181"/>
      <c r="AD50" s="116"/>
      <c r="AE50" s="116"/>
      <c r="AF50" s="116"/>
      <c r="AG50" s="116"/>
      <c r="AH50" s="116"/>
      <c r="AI50" s="116"/>
      <c r="AJ50" s="116"/>
      <c r="AK50" s="116"/>
      <c r="AL50" s="180"/>
    </row>
    <row r="51" spans="1:38" ht="20" customHeight="1" outlineLevel="1" x14ac:dyDescent="0.15">
      <c r="A51" s="239"/>
      <c r="B51" s="235" t="s">
        <v>64</v>
      </c>
      <c r="C51" s="218">
        <v>0</v>
      </c>
      <c r="D51" s="79">
        <v>0</v>
      </c>
      <c r="E51" s="79">
        <v>0</v>
      </c>
      <c r="F51" s="80">
        <v>0</v>
      </c>
      <c r="G51" s="246">
        <v>0</v>
      </c>
      <c r="H51" s="283"/>
      <c r="I51" s="266">
        <v>0</v>
      </c>
      <c r="J51" s="79">
        <v>0</v>
      </c>
      <c r="K51" s="79">
        <v>0</v>
      </c>
      <c r="L51" s="79">
        <v>0</v>
      </c>
      <c r="M51" s="79">
        <v>0</v>
      </c>
      <c r="N51" s="125">
        <f t="shared" si="76"/>
        <v>0</v>
      </c>
      <c r="O51" s="126">
        <v>0</v>
      </c>
      <c r="P51" s="79">
        <v>0</v>
      </c>
      <c r="Q51" s="246">
        <v>0</v>
      </c>
      <c r="R51" s="218">
        <v>0</v>
      </c>
      <c r="S51" s="79">
        <v>0</v>
      </c>
      <c r="T51" s="79">
        <v>0</v>
      </c>
      <c r="U51" s="125">
        <f t="shared" si="77"/>
        <v>0</v>
      </c>
      <c r="V51" s="79">
        <v>0</v>
      </c>
      <c r="W51" s="79">
        <v>0</v>
      </c>
      <c r="X51" s="79">
        <v>0</v>
      </c>
      <c r="Y51" s="125">
        <f t="shared" si="78"/>
        <v>0</v>
      </c>
      <c r="Z51" s="79">
        <v>0</v>
      </c>
      <c r="AA51" s="194">
        <v>0</v>
      </c>
      <c r="AB51" s="294"/>
      <c r="AC51" s="152"/>
      <c r="AD51" s="111"/>
      <c r="AE51" s="111"/>
      <c r="AF51" s="111"/>
      <c r="AG51" s="111"/>
      <c r="AH51" s="111"/>
      <c r="AI51" s="111"/>
      <c r="AJ51" s="111"/>
      <c r="AK51" s="111"/>
      <c r="AL51" s="151"/>
    </row>
    <row r="52" spans="1:38" ht="20" customHeight="1" outlineLevel="1" thickBot="1" x14ac:dyDescent="0.2">
      <c r="A52" s="240"/>
      <c r="B52" s="236" t="s">
        <v>65</v>
      </c>
      <c r="C52" s="219">
        <v>123</v>
      </c>
      <c r="D52" s="103">
        <v>0</v>
      </c>
      <c r="E52" s="103">
        <v>0</v>
      </c>
      <c r="F52" s="104">
        <v>123</v>
      </c>
      <c r="G52" s="259">
        <v>184</v>
      </c>
      <c r="H52" s="284"/>
      <c r="I52" s="279">
        <v>1182844.5054123194</v>
      </c>
      <c r="J52" s="103">
        <v>820915.87608299952</v>
      </c>
      <c r="K52" s="103">
        <v>1178517.3607458007</v>
      </c>
      <c r="L52" s="103">
        <v>0</v>
      </c>
      <c r="M52" s="103">
        <v>0</v>
      </c>
      <c r="N52" s="122">
        <f t="shared" si="76"/>
        <v>1178517.3607458007</v>
      </c>
      <c r="O52" s="103">
        <v>855399.60098629713</v>
      </c>
      <c r="P52" s="103">
        <v>608920.99346144067</v>
      </c>
      <c r="Q52" s="259">
        <v>246431.97025293461</v>
      </c>
      <c r="R52" s="219">
        <v>69269.570000000007</v>
      </c>
      <c r="S52" s="103">
        <v>0</v>
      </c>
      <c r="T52" s="103">
        <v>0</v>
      </c>
      <c r="U52" s="122">
        <f t="shared" si="77"/>
        <v>69269.570000000007</v>
      </c>
      <c r="V52" s="103">
        <v>69269.570000000007</v>
      </c>
      <c r="W52" s="103">
        <v>0</v>
      </c>
      <c r="X52" s="103">
        <v>0</v>
      </c>
      <c r="Y52" s="122">
        <f t="shared" si="78"/>
        <v>69269.570000000007</v>
      </c>
      <c r="Z52" s="103">
        <v>49055.380000000005</v>
      </c>
      <c r="AA52" s="220">
        <v>49055.380000000005</v>
      </c>
      <c r="AB52" s="294"/>
      <c r="AC52" s="176"/>
      <c r="AD52" s="115"/>
      <c r="AE52" s="115"/>
      <c r="AF52" s="115"/>
      <c r="AG52" s="115"/>
      <c r="AH52" s="115"/>
      <c r="AI52" s="115"/>
      <c r="AJ52" s="115"/>
      <c r="AK52" s="115"/>
      <c r="AL52" s="175"/>
    </row>
    <row r="53" spans="1:38" ht="20" customHeight="1" outlineLevel="1" thickBot="1" x14ac:dyDescent="0.2">
      <c r="A53" s="237" t="s">
        <v>66</v>
      </c>
      <c r="B53" s="227" t="s">
        <v>9</v>
      </c>
      <c r="C53" s="196">
        <v>0</v>
      </c>
      <c r="D53" s="95">
        <v>0</v>
      </c>
      <c r="E53" s="95">
        <v>0</v>
      </c>
      <c r="F53" s="96">
        <v>0</v>
      </c>
      <c r="G53" s="248">
        <v>0</v>
      </c>
      <c r="H53" s="281"/>
      <c r="I53" s="268">
        <v>0</v>
      </c>
      <c r="J53" s="95">
        <v>0</v>
      </c>
      <c r="K53" s="95">
        <v>0</v>
      </c>
      <c r="L53" s="95">
        <v>0</v>
      </c>
      <c r="M53" s="95">
        <v>0</v>
      </c>
      <c r="N53" s="121">
        <f t="shared" si="76"/>
        <v>0</v>
      </c>
      <c r="O53" s="95">
        <v>0</v>
      </c>
      <c r="P53" s="95">
        <v>0</v>
      </c>
      <c r="Q53" s="248">
        <v>0</v>
      </c>
      <c r="R53" s="196">
        <v>0</v>
      </c>
      <c r="S53" s="95">
        <v>0</v>
      </c>
      <c r="T53" s="95">
        <v>0</v>
      </c>
      <c r="U53" s="121">
        <f t="shared" si="77"/>
        <v>0</v>
      </c>
      <c r="V53" s="95">
        <v>0</v>
      </c>
      <c r="W53" s="95">
        <v>0</v>
      </c>
      <c r="X53" s="95">
        <v>0</v>
      </c>
      <c r="Y53" s="121">
        <f t="shared" si="78"/>
        <v>0</v>
      </c>
      <c r="Z53" s="95">
        <v>0</v>
      </c>
      <c r="AA53" s="197">
        <v>0</v>
      </c>
      <c r="AB53" s="294"/>
      <c r="AC53" s="182"/>
      <c r="AD53" s="183"/>
      <c r="AE53" s="183"/>
      <c r="AF53" s="183"/>
      <c r="AG53" s="183"/>
      <c r="AH53" s="183"/>
      <c r="AI53" s="183"/>
      <c r="AJ53" s="183"/>
      <c r="AK53" s="183"/>
      <c r="AL53" s="184"/>
    </row>
    <row r="54" spans="1:38" ht="20" customHeight="1" outlineLevel="1" thickBot="1" x14ac:dyDescent="0.2">
      <c r="A54" s="319" t="s">
        <v>67</v>
      </c>
      <c r="B54" s="320"/>
      <c r="C54" s="221">
        <f>C15+C20+C21+C24+C25+C28+C32+C33+C34+C37+C38+C41+C42+C43+C44+C48+C49+C53</f>
        <v>29962</v>
      </c>
      <c r="D54" s="105">
        <f t="shared" ref="D54:AL54" si="79">D15+D20+D21+D24+D25+D28+D32+D33+D34+D37+D38+D41+D42+D43+D44+D48+D49+D53</f>
        <v>432379</v>
      </c>
      <c r="E54" s="105">
        <f t="shared" si="79"/>
        <v>4137</v>
      </c>
      <c r="F54" s="105">
        <f t="shared" si="79"/>
        <v>466478</v>
      </c>
      <c r="G54" s="260">
        <f t="shared" ref="G54" si="80">G15+G20+G21+G24+G25+G28+G32+G33+G34+G37+G38+G41+G42+G43+G44+G48+G49+G53</f>
        <v>160168</v>
      </c>
      <c r="H54" s="292">
        <f t="shared" si="79"/>
        <v>408192</v>
      </c>
      <c r="I54" s="280">
        <f t="shared" ref="I54:J54" si="81">I15+I20+I21+I24+I25+I28+I32+I33+I34+I37+I38+I41+I42+I43+I44+I48+I49+I53</f>
        <v>39289525.902929462</v>
      </c>
      <c r="J54" s="105">
        <f t="shared" si="81"/>
        <v>17700225.349423666</v>
      </c>
      <c r="K54" s="105">
        <f t="shared" ref="K54:M54" si="82">K15+K20+K21+K24+K25+K28+K32+K33+K34+K37+K38+K41+K42+K43+K44+K48+K49+K53</f>
        <v>23584055.315655187</v>
      </c>
      <c r="L54" s="105">
        <f t="shared" si="82"/>
        <v>12485954.479659425</v>
      </c>
      <c r="M54" s="105">
        <f t="shared" si="82"/>
        <v>1363180.6436376339</v>
      </c>
      <c r="N54" s="105">
        <f t="shared" si="79"/>
        <v>37433190.438952245</v>
      </c>
      <c r="O54" s="105">
        <f t="shared" si="79"/>
        <v>15778503.345358219</v>
      </c>
      <c r="P54" s="105">
        <f t="shared" ref="P54:Q54" si="83">P15+P20+P21+P24+P25+P28+P32+P33+P34+P37+P38+P41+P42+P43+P44+P48+P49+P53</f>
        <v>32877518.904556219</v>
      </c>
      <c r="Q54" s="260">
        <f t="shared" si="83"/>
        <v>19063966.528124277</v>
      </c>
      <c r="R54" s="221">
        <f t="shared" si="79"/>
        <v>5500956.8154411782</v>
      </c>
      <c r="S54" s="105">
        <f t="shared" si="79"/>
        <v>7321980.3997426489</v>
      </c>
      <c r="T54" s="105">
        <f t="shared" si="79"/>
        <v>125220.34</v>
      </c>
      <c r="U54" s="105">
        <f t="shared" si="79"/>
        <v>12948157.555183824</v>
      </c>
      <c r="V54" s="105">
        <f t="shared" ref="V54:X54" si="84">V15+V20+V21+V24+V25+V28+V32+V33+V34+V37+V38+V41+V42+V43+V44+V48+V49+V53</f>
        <v>1979094.8504411767</v>
      </c>
      <c r="W54" s="105">
        <f t="shared" si="84"/>
        <v>2395361.6607426493</v>
      </c>
      <c r="X54" s="105">
        <f t="shared" si="84"/>
        <v>37566.101999999999</v>
      </c>
      <c r="Y54" s="105">
        <f t="shared" ref="Y54:AA54" si="85">Y15+Y20+Y21+Y24+Y25+Y28+Y32+Y33+Y34+Y37+Y38+Y41+Y42+Y43+Y44+Y48+Y49+Y53</f>
        <v>4412022.6131838253</v>
      </c>
      <c r="Z54" s="105">
        <f t="shared" si="85"/>
        <v>-14000179.165217353</v>
      </c>
      <c r="AA54" s="222">
        <f t="shared" si="85"/>
        <v>4866099.1122226492</v>
      </c>
      <c r="AB54" s="297"/>
      <c r="AC54" s="187">
        <f t="shared" si="79"/>
        <v>0</v>
      </c>
      <c r="AD54" s="188">
        <f t="shared" si="79"/>
        <v>0</v>
      </c>
      <c r="AE54" s="188">
        <f t="shared" si="79"/>
        <v>0</v>
      </c>
      <c r="AF54" s="188">
        <f t="shared" si="79"/>
        <v>0</v>
      </c>
      <c r="AG54" s="188">
        <f t="shared" si="79"/>
        <v>0</v>
      </c>
      <c r="AH54" s="188">
        <f t="shared" si="79"/>
        <v>0</v>
      </c>
      <c r="AI54" s="188">
        <f t="shared" si="79"/>
        <v>0</v>
      </c>
      <c r="AJ54" s="188">
        <f t="shared" si="79"/>
        <v>0</v>
      </c>
      <c r="AK54" s="188">
        <f t="shared" si="79"/>
        <v>0</v>
      </c>
      <c r="AL54" s="189">
        <f t="shared" si="79"/>
        <v>0</v>
      </c>
    </row>
  </sheetData>
  <mergeCells count="37">
    <mergeCell ref="C10:AA11"/>
    <mergeCell ref="AI12:AJ12"/>
    <mergeCell ref="AC12:AD12"/>
    <mergeCell ref="AC13:AC14"/>
    <mergeCell ref="AD13:AD14"/>
    <mergeCell ref="AA13:AA14"/>
    <mergeCell ref="AG13:AG14"/>
    <mergeCell ref="AH13:AH14"/>
    <mergeCell ref="AC10:AL11"/>
    <mergeCell ref="AE12:AF12"/>
    <mergeCell ref="AE13:AE14"/>
    <mergeCell ref="AF13:AF14"/>
    <mergeCell ref="AK12:AL12"/>
    <mergeCell ref="AK13:AK14"/>
    <mergeCell ref="AL13:AL14"/>
    <mergeCell ref="AG12:AH12"/>
    <mergeCell ref="H12:H14"/>
    <mergeCell ref="I12:J12"/>
    <mergeCell ref="I13:I14"/>
    <mergeCell ref="J13:J14"/>
    <mergeCell ref="K12:O12"/>
    <mergeCell ref="K13:N13"/>
    <mergeCell ref="R13:U13"/>
    <mergeCell ref="Q13:Q14"/>
    <mergeCell ref="AI13:AI14"/>
    <mergeCell ref="AJ13:AJ14"/>
    <mergeCell ref="Z12:AA12"/>
    <mergeCell ref="Z13:Z14"/>
    <mergeCell ref="P12:Q12"/>
    <mergeCell ref="P13:P14"/>
    <mergeCell ref="R12:Y12"/>
    <mergeCell ref="V13:Y13"/>
    <mergeCell ref="A54:B54"/>
    <mergeCell ref="A12:A14"/>
    <mergeCell ref="B12:B14"/>
    <mergeCell ref="C13:F13"/>
    <mergeCell ref="C12:G12"/>
  </mergeCells>
  <pageMargins left="0.31" right="0.15748031496063" top="0.26" bottom="0.38" header="0.17" footer="0.15748031496063"/>
  <pageSetup scale="36" orientation="landscape" r:id="rId1"/>
  <headerFooter alignWithMargins="0">
    <oddFooter>Page &amp;P of &amp;N</oddFooter>
  </headerFooter>
  <ignoredErrors>
    <ignoredError sqref="G14 C14:F14 R14:T14 Y14 V13:Y13 Z13:AA14" unlockedFormula="1"/>
    <ignoredError sqref="K13:O14" formula="1"/>
    <ignoredError sqref="P13:Q14 V14:X14" formula="1" unlockedFormula="1"/>
    <ignoredError sqref="A15:A53" numberStoredAsText="1"/>
    <ignoredError sqref="Z15:AA15 Y15 V54:X54 R15:T15 O54:Q54 K54:M54 J54 C15:F15 G15" formulaRange="1" unlockedFormula="1"/>
    <ignoredError sqref="Y54:AA54 K15:Q15 J15 G54 H21 H25 U54" formula="1" formulaRange="1"/>
    <ignoredError sqref="H54 H49 H44 Y49 U49 Y44 U44 Y38 U38 Y34 U34 Y28 Y25 U25 Z49:AA49 Z44:AA44 Z38:AA38 Z34:AA34 Z28:AA28 Z25:AA25 V49:X49 V44:X44 V38:X38 V34:X34 V28:X28 V25:X25 N49 K49:M49 O49:Q49 N44 K44:M44 O44:Q44 N38 K38:M38 O38:Q38 N34 K34:M34 O34:Q34 N28 K28:M28 O28:Q28 N25 K25:M25 O25:Q25 J49 J44 J38 I38 J34 I34 J28 J25 Y21 Z21:AA21 V21:X21 V15:X15 R44:T44 R34:T34 R28:T28 R21:T21 R25:T25 R49:T49 R38:T38 N21 K21:M21 O21:Q21 N54 I44 J21 I49 I25 I21 I28 G49 H34 H38 G25 G21 G44 G38 G34 G28 C49:F49 C44:F44 C38:F38 C34:F34 C28:F28 C25:F25 C21:F21 C54:F54 U28 U21" formula="1" formulaRange="1" unlockedFormula="1"/>
    <ignoredError sqref="C16:AL20 H15:I15 R54:T54 U15 AB54:AL54 AB15:AL15 C26:AL27 C22:AL24 I54 C29:AL33 H28 C35:AL37 C39:AL43 C45:AL48 C50:AL53 AB21:AL21 AB25:AL25 AB28:AL28 AB34:AL34 AB38:AL38 AB44:AL44 AB49:AL4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BS</vt:lpstr>
      <vt:lpstr>IS</vt:lpstr>
      <vt:lpstr>Insurance-Reinsurance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ISSS</dc:creator>
  <cp:lastModifiedBy>Microsoft Office User</cp:lastModifiedBy>
  <cp:lastPrinted>2017-10-18T12:38:28Z</cp:lastPrinted>
  <dcterms:created xsi:type="dcterms:W3CDTF">1996-10-14T23:33:28Z</dcterms:created>
  <dcterms:modified xsi:type="dcterms:W3CDTF">2019-08-07T12:27:01Z</dcterms:modified>
</cp:coreProperties>
</file>