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ulashvili\Desktop\"/>
    </mc:Choice>
  </mc:AlternateContent>
  <xr:revisionPtr revIDLastSave="0" documentId="8_{74CF03C2-A5AB-4F3A-9FA3-83FA9250C9BF}" xr6:coauthVersionLast="37" xr6:coauthVersionMax="37" xr10:uidLastSave="{00000000-0000-0000-0000-000000000000}"/>
  <bookViews>
    <workbookView xWindow="0" yWindow="0" windowWidth="20490" windowHeight="7485" tabRatio="685" activeTab="2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'Insurance-Reinsurance'!$B$14:$G$29</definedName>
    <definedName name="_xlnm._FilterDatabase" localSheetId="1" hidden="1">IS!$D$4:$D$84</definedName>
    <definedName name="_xlnm.Print_Area" localSheetId="0">BS!$B$4:$E$61</definedName>
    <definedName name="_xlnm.Print_Area" localSheetId="1">IS!$B$4:$E$84</definedName>
  </definedNames>
  <calcPr calcId="179021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0" i="21" l="1"/>
  <c r="N23" i="21"/>
  <c r="N46" i="21"/>
  <c r="N31" i="21"/>
  <c r="N35" i="21"/>
  <c r="N17" i="21"/>
  <c r="N34" i="21"/>
  <c r="N16" i="21"/>
  <c r="N45" i="21"/>
  <c r="N26" i="21"/>
  <c r="N49" i="21"/>
  <c r="N30" i="21"/>
  <c r="N52" i="21"/>
  <c r="N32" i="21"/>
  <c r="N38" i="21"/>
  <c r="N39" i="21"/>
  <c r="N18" i="21"/>
  <c r="AN33" i="21" l="1"/>
  <c r="AP33" i="21"/>
  <c r="AP37" i="21"/>
  <c r="AO37" i="21"/>
  <c r="AO33" i="21"/>
  <c r="AN37" i="21"/>
  <c r="W37" i="21" l="1"/>
  <c r="V37" i="21"/>
  <c r="X33" i="21"/>
  <c r="W33" i="21"/>
  <c r="Z37" i="21" l="1"/>
  <c r="AA33" i="21"/>
  <c r="V33" i="21"/>
  <c r="Z33" i="21"/>
  <c r="X37" i="21"/>
  <c r="AA37" i="21"/>
  <c r="Q37" i="21" l="1"/>
  <c r="P33" i="21"/>
  <c r="L37" i="21"/>
  <c r="I33" i="21"/>
  <c r="K37" i="21" l="1"/>
  <c r="L33" i="21"/>
  <c r="M33" i="21"/>
  <c r="M37" i="21"/>
  <c r="G33" i="21"/>
  <c r="Q33" i="21"/>
  <c r="J33" i="21"/>
  <c r="K33" i="21"/>
  <c r="O37" i="21"/>
  <c r="P37" i="21"/>
  <c r="O33" i="21"/>
  <c r="G37" i="21"/>
  <c r="I37" i="21"/>
  <c r="J37" i="21"/>
  <c r="Y37" i="21" l="1"/>
  <c r="Y33" i="21"/>
  <c r="AL48" i="21" l="1"/>
  <c r="AK48" i="21"/>
  <c r="AJ48" i="21"/>
  <c r="AI48" i="21"/>
  <c r="AH48" i="21"/>
  <c r="AG48" i="21"/>
  <c r="AF48" i="21"/>
  <c r="AE48" i="21"/>
  <c r="AD48" i="21"/>
  <c r="AC48" i="21"/>
  <c r="AL43" i="21"/>
  <c r="AK43" i="21"/>
  <c r="AJ43" i="21"/>
  <c r="AI43" i="21"/>
  <c r="AH43" i="21"/>
  <c r="AG43" i="21"/>
  <c r="AF43" i="21"/>
  <c r="AE43" i="21"/>
  <c r="AD43" i="21"/>
  <c r="AC43" i="21"/>
  <c r="AL37" i="21"/>
  <c r="AK37" i="21"/>
  <c r="AJ37" i="21"/>
  <c r="AI37" i="21"/>
  <c r="AH37" i="21"/>
  <c r="AG37" i="21"/>
  <c r="AF37" i="21"/>
  <c r="AE37" i="21"/>
  <c r="AD37" i="21"/>
  <c r="AC37" i="21"/>
  <c r="T37" i="21"/>
  <c r="S37" i="21"/>
  <c r="R37" i="21"/>
  <c r="E37" i="21"/>
  <c r="D37" i="21"/>
  <c r="C37" i="21"/>
  <c r="AL33" i="21"/>
  <c r="AK33" i="21"/>
  <c r="AJ33" i="21"/>
  <c r="AI33" i="21"/>
  <c r="AH33" i="21"/>
  <c r="AG33" i="21"/>
  <c r="AF33" i="21"/>
  <c r="AE33" i="21"/>
  <c r="AD33" i="21"/>
  <c r="AC33" i="21"/>
  <c r="T33" i="21"/>
  <c r="S33" i="21"/>
  <c r="R33" i="21"/>
  <c r="E33" i="21"/>
  <c r="D33" i="21"/>
  <c r="C33" i="21"/>
  <c r="AL27" i="21"/>
  <c r="AK27" i="21"/>
  <c r="AJ27" i="21"/>
  <c r="AI27" i="21"/>
  <c r="AH27" i="21"/>
  <c r="AG27" i="21"/>
  <c r="AF27" i="21"/>
  <c r="AE27" i="21"/>
  <c r="AD27" i="21"/>
  <c r="AC27" i="21"/>
  <c r="AL24" i="21"/>
  <c r="AK24" i="21"/>
  <c r="AJ24" i="21"/>
  <c r="AI24" i="21"/>
  <c r="AH24" i="21"/>
  <c r="AG24" i="21"/>
  <c r="AF24" i="21"/>
  <c r="AE24" i="21"/>
  <c r="AD24" i="21"/>
  <c r="AC24" i="21"/>
  <c r="AL20" i="21"/>
  <c r="AK20" i="21"/>
  <c r="AJ20" i="21"/>
  <c r="AI20" i="21"/>
  <c r="AH20" i="21"/>
  <c r="AG20" i="21"/>
  <c r="AF20" i="21"/>
  <c r="AE20" i="21"/>
  <c r="AD20" i="21"/>
  <c r="AC20" i="21"/>
  <c r="AL14" i="21"/>
  <c r="AK14" i="21"/>
  <c r="AJ14" i="21"/>
  <c r="AI14" i="21"/>
  <c r="AH14" i="21"/>
  <c r="AG14" i="21"/>
  <c r="AF14" i="21"/>
  <c r="AE14" i="21"/>
  <c r="AD14" i="21"/>
  <c r="AC14" i="21"/>
  <c r="AF53" i="21" l="1"/>
  <c r="AJ53" i="21"/>
  <c r="N33" i="21"/>
  <c r="F33" i="21"/>
  <c r="AI53" i="21"/>
  <c r="AC53" i="21"/>
  <c r="U33" i="21"/>
  <c r="AD53" i="21"/>
  <c r="AH53" i="21"/>
  <c r="AE53" i="21"/>
  <c r="AK53" i="21"/>
  <c r="F37" i="21"/>
  <c r="AG53" i="21"/>
  <c r="AL53" i="21"/>
  <c r="N37" i="21"/>
  <c r="U37" i="21"/>
  <c r="D4" i="27" l="1"/>
  <c r="A6" i="21"/>
  <c r="E52" i="27" l="1"/>
  <c r="E64" i="27" l="1"/>
  <c r="P14" i="21" l="1"/>
  <c r="P24" i="21"/>
  <c r="P43" i="21"/>
  <c r="P48" i="21"/>
  <c r="Q14" i="21" l="1"/>
  <c r="Q20" i="21"/>
  <c r="Q48" i="21"/>
  <c r="P20" i="21"/>
  <c r="Q24" i="21"/>
  <c r="Q43" i="21"/>
  <c r="E38" i="27" l="1"/>
  <c r="E22" i="27" l="1"/>
  <c r="V43" i="21" l="1"/>
  <c r="R14" i="21"/>
  <c r="R24" i="21"/>
  <c r="S43" i="21"/>
  <c r="T48" i="21"/>
  <c r="V48" i="21"/>
  <c r="T27" i="21"/>
  <c r="R43" i="21"/>
  <c r="S24" i="21"/>
  <c r="W14" i="21"/>
  <c r="R27" i="21"/>
  <c r="S14" i="21"/>
  <c r="X20" i="21"/>
  <c r="V14" i="21"/>
  <c r="S48" i="21"/>
  <c r="X43" i="21"/>
  <c r="W48" i="21"/>
  <c r="T14" i="21"/>
  <c r="W43" i="21"/>
  <c r="T43" i="21"/>
  <c r="X24" i="21"/>
  <c r="X14" i="21"/>
  <c r="V24" i="21"/>
  <c r="X48" i="21"/>
  <c r="T24" i="21"/>
  <c r="S20" i="21" l="1"/>
  <c r="W20" i="21"/>
  <c r="S27" i="21"/>
  <c r="W27" i="21"/>
  <c r="R20" i="21"/>
  <c r="R48" i="21"/>
  <c r="W24" i="21"/>
  <c r="X27" i="21"/>
  <c r="V20" i="21"/>
  <c r="T20" i="21"/>
  <c r="T53" i="21" l="1"/>
  <c r="S53" i="21"/>
  <c r="X53" i="21"/>
  <c r="U14" i="21"/>
  <c r="Y48" i="21"/>
  <c r="Y14" i="21"/>
  <c r="U43" i="21"/>
  <c r="Y24" i="21"/>
  <c r="Y43" i="21"/>
  <c r="U48" i="21"/>
  <c r="Y20" i="21"/>
  <c r="W53" i="21"/>
  <c r="R53" i="21"/>
  <c r="U27" i="21"/>
  <c r="V27" i="21"/>
  <c r="V53" i="21" s="1"/>
  <c r="Y27" i="21"/>
  <c r="Y53" i="21" l="1"/>
  <c r="U24" i="21"/>
  <c r="U20" i="21"/>
  <c r="U53" i="21" l="1"/>
  <c r="Z48" i="21"/>
  <c r="AA43" i="21"/>
  <c r="AA14" i="21"/>
  <c r="Z14" i="21"/>
  <c r="AA27" i="21"/>
  <c r="Z43" i="21"/>
  <c r="AA48" i="21"/>
  <c r="AA20" i="21"/>
  <c r="Z27" i="21"/>
  <c r="AA24" i="21" l="1"/>
  <c r="AA53" i="21" s="1"/>
  <c r="Z20" i="21"/>
  <c r="Z24" i="21"/>
  <c r="Z53" i="21" s="1"/>
  <c r="L14" i="21" l="1"/>
  <c r="L43" i="21"/>
  <c r="M48" i="21"/>
  <c r="L20" i="21"/>
  <c r="M14" i="21"/>
  <c r="N36" i="21"/>
  <c r="L48" i="21"/>
  <c r="M43" i="21"/>
  <c r="N19" i="21" l="1"/>
  <c r="L27" i="21"/>
  <c r="N22" i="21"/>
  <c r="M20" i="21"/>
  <c r="M53" i="21" s="1"/>
  <c r="D43" i="21"/>
  <c r="D14" i="21"/>
  <c r="L24" i="21"/>
  <c r="N29" i="21"/>
  <c r="M27" i="21"/>
  <c r="M24" i="21"/>
  <c r="E27" i="21"/>
  <c r="E48" i="21"/>
  <c r="N42" i="21"/>
  <c r="N44" i="21"/>
  <c r="N43" i="21" s="1"/>
  <c r="K43" i="21"/>
  <c r="K20" i="21"/>
  <c r="N40" i="21"/>
  <c r="N47" i="21"/>
  <c r="K48" i="21"/>
  <c r="N51" i="21"/>
  <c r="N48" i="21" s="1"/>
  <c r="K14" i="21"/>
  <c r="N15" i="21"/>
  <c r="N14" i="21" s="1"/>
  <c r="E14" i="21"/>
  <c r="K27" i="21"/>
  <c r="N28" i="21"/>
  <c r="N27" i="21" s="1"/>
  <c r="E43" i="21"/>
  <c r="C14" i="21"/>
  <c r="N41" i="21" l="1"/>
  <c r="N21" i="21"/>
  <c r="N20" i="21" s="1"/>
  <c r="L53" i="21"/>
  <c r="D27" i="21"/>
  <c r="E20" i="21"/>
  <c r="D20" i="21"/>
  <c r="D24" i="21"/>
  <c r="D48" i="21"/>
  <c r="C48" i="21"/>
  <c r="C43" i="21"/>
  <c r="C24" i="21"/>
  <c r="C27" i="21"/>
  <c r="E24" i="21"/>
  <c r="E53" i="21" s="1"/>
  <c r="N25" i="21"/>
  <c r="N24" i="21" s="1"/>
  <c r="N53" i="21" s="1"/>
  <c r="K24" i="21"/>
  <c r="K53" i="21" s="1"/>
  <c r="H27" i="21" l="1"/>
  <c r="D53" i="21"/>
  <c r="F48" i="21"/>
  <c r="F27" i="21"/>
  <c r="F43" i="21"/>
  <c r="F14" i="21"/>
  <c r="C20" i="21"/>
  <c r="E32" i="27"/>
  <c r="E44" i="27" s="1"/>
  <c r="F24" i="21" l="1"/>
  <c r="H24" i="21"/>
  <c r="H53" i="21" s="1"/>
  <c r="C53" i="21"/>
  <c r="P27" i="21"/>
  <c r="P53" i="21" s="1"/>
  <c r="F20" i="21"/>
  <c r="F53" i="21" s="1"/>
  <c r="E16" i="27"/>
  <c r="E25" i="27" s="1"/>
  <c r="E46" i="27" s="1"/>
  <c r="E75" i="27" s="1"/>
  <c r="E77" i="27" s="1"/>
  <c r="Q27" i="21" l="1"/>
  <c r="Q53" i="21" s="1"/>
  <c r="O43" i="21"/>
  <c r="O14" i="21"/>
  <c r="O48" i="21"/>
  <c r="O20" i="21" l="1"/>
  <c r="O24" i="21"/>
  <c r="O27" i="21"/>
  <c r="O53" i="21" l="1"/>
  <c r="G43" i="21" l="1"/>
  <c r="AN27" i="21"/>
  <c r="AP27" i="21"/>
  <c r="AN43" i="21"/>
  <c r="AN48" i="21"/>
  <c r="G27" i="21"/>
  <c r="AP48" i="21"/>
  <c r="AO43" i="21"/>
  <c r="AO14" i="21"/>
  <c r="AO48" i="21"/>
  <c r="G14" i="21"/>
  <c r="AP43" i="21"/>
  <c r="AP14" i="21"/>
  <c r="G48" i="21"/>
  <c r="AN14" i="21"/>
  <c r="AP24" i="21" l="1"/>
  <c r="AO27" i="21"/>
  <c r="AN24" i="21"/>
  <c r="G24" i="21"/>
  <c r="J43" i="21"/>
  <c r="J14" i="21"/>
  <c r="G20" i="21"/>
  <c r="AO20" i="21"/>
  <c r="J48" i="21"/>
  <c r="AO24" i="21"/>
  <c r="AP20" i="21"/>
  <c r="AN20" i="21"/>
  <c r="J27" i="21"/>
  <c r="AO53" i="21" l="1"/>
  <c r="G53" i="21"/>
  <c r="AN53" i="21"/>
  <c r="AP53" i="21"/>
  <c r="I14" i="21"/>
  <c r="I27" i="21"/>
  <c r="I43" i="21"/>
  <c r="I20" i="21"/>
  <c r="I48" i="21"/>
  <c r="J20" i="21"/>
  <c r="J24" i="21"/>
  <c r="J53" i="21" l="1"/>
  <c r="I24" i="21"/>
  <c r="I53" i="21" s="1"/>
</calcChain>
</file>

<file path=xl/sharedStrings.xml><?xml version="1.0" encoding="utf-8"?>
<sst xmlns="http://schemas.openxmlformats.org/spreadsheetml/2006/main" count="335" uniqueCount="247">
  <si>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</si>
  <si>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</si>
  <si>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</si>
  <si>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</si>
  <si>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</si>
  <si>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</si>
  <si>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</si>
  <si>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</si>
  <si>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</si>
  <si>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</si>
  <si>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</si>
  <si>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</si>
  <si>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</si>
  <si>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</si>
  <si>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</si>
  <si>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</si>
  <si>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</si>
  <si>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</si>
  <si>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</si>
  <si>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</si>
  <si>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</si>
  <si>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</si>
  <si>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</si>
  <si>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</si>
  <si>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</si>
  <si>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</si>
  <si>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</si>
  <si>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</si>
  <si>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</si>
  <si>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</si>
  <si>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</si>
  <si>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</si>
  <si>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</si>
  <si>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</si>
  <si>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</si>
  <si>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</si>
  <si>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</si>
  <si>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</si>
  <si>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</si>
  <si>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</si>
  <si>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</si>
  <si>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</si>
  <si>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</si>
  <si>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</si>
  <si>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</si>
  <si>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</si>
  <si>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</si>
  <si>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</si>
  <si>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</si>
  <si>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</si>
  <si>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</si>
  <si>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</si>
  <si>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</si>
  <si>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</si>
  <si>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</si>
  <si>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</si>
  <si>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</si>
  <si>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</si>
  <si>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</si>
  <si>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</si>
  <si>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</si>
  <si>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</si>
  <si>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</si>
  <si>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</si>
  <si>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</si>
  <si>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</si>
  <si>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</si>
  <si>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</si>
  <si>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</si>
  <si>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</si>
  <si>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</si>
  <si>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</si>
  <si>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</si>
  <si>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</si>
  <si>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</si>
  <si>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</si>
  <si>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</si>
  <si>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</si>
  <si>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</si>
  <si>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</si>
  <si>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</si>
  <si>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</si>
  <si>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</si>
  <si>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</si>
  <si>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</si>
  <si>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</si>
  <si>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</si>
  <si>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</si>
  <si>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</si>
  <si>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</si>
  <si>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</si>
  <si>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</si>
  <si>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</si>
  <si>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</si>
  <si>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</si>
  <si>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</si>
  <si>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</si>
  <si>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</si>
  <si>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</si>
  <si>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</si>
  <si>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</si>
  <si>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</si>
  <si>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</si>
  <si>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</si>
  <si>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</si>
  <si>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</si>
  <si>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</si>
  <si>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</si>
  <si>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</si>
  <si>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</si>
  <si>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</si>
  <si>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</si>
  <si>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</si>
  <si>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</si>
  <si>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</si>
  <si>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</si>
  <si>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</si>
  <si>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</si>
  <si>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</si>
  <si>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</si>
  <si>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</si>
  <si>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</si>
  <si>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</si>
  <si>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</si>
  <si>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</si>
  <si>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</si>
  <si>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</si>
  <si>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</si>
  <si>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</si>
  <si>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</si>
  <si>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</si>
  <si>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</si>
  <si>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</si>
  <si>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</si>
  <si>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</si>
  <si>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</si>
  <si>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</si>
  <si>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</si>
  <si>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</si>
  <si>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</si>
  <si>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</si>
  <si>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</si>
  <si>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</si>
  <si>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</si>
  <si>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</si>
  <si>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</si>
  <si>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</si>
  <si>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</si>
  <si>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</si>
  <si>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</si>
  <si>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</si>
  <si>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</si>
  <si>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</si>
  <si>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</si>
  <si>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</si>
  <si>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</si>
  <si>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</si>
  <si>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</si>
  <si>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</si>
  <si>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</si>
  <si>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</si>
  <si>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</si>
  <si>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</si>
  <si>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</si>
  <si>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</si>
  <si>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</si>
  <si>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</si>
  <si>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</si>
  <si>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</si>
  <si>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</si>
  <si>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</si>
  <si>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</si>
  <si>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</si>
  <si>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</si>
  <si>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</si>
  <si>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</si>
  <si>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</si>
  <si>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</si>
  <si>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</si>
  <si>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</si>
  <si>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</si>
  <si>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</si>
  <si>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</si>
  <si>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</si>
  <si>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</si>
  <si>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</si>
  <si>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</si>
  <si>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</si>
  <si>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</si>
  <si>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</si>
  <si>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</si>
  <si>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</si>
  <si>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</si>
  <si>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</si>
  <si>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</si>
  <si>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</si>
  <si>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</si>
  <si>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</si>
  <si>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</si>
  <si>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</si>
  <si>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</si>
  <si>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</si>
  <si>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</si>
  <si>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</si>
  <si>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</si>
  <si>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</si>
  <si>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</si>
  <si>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</si>
  <si>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</si>
  <si>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</si>
  <si>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</si>
  <si>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</si>
  <si>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</si>
  <si>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</si>
  <si>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</si>
  <si>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</si>
  <si>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</si>
  <si>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</si>
  <si>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</si>
  <si>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</si>
  <si>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</si>
  <si>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</si>
  <si>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</si>
  <si>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</si>
  <si>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</si>
  <si>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</si>
  <si>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</si>
  <si>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</si>
  <si>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</si>
  <si>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</si>
  <si>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</si>
  <si>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</si>
  <si>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</si>
  <si>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</si>
  <si>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</si>
  <si>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</si>
  <si>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</si>
  <si>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</si>
  <si>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- ფულადი სახსრები და მათი ეკვივალენტები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</si>
  <si>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</si>
  <si>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ფორმა N3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</si>
  <si>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</si>
  <si>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</si>
  <si>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სს "თიბისი დაზღვევა"</t>
  </si>
  <si>
    <t>ანგარიშგების თარიღი: 30 სექტემბერი, 2018</t>
  </si>
  <si>
    <t>ანგარიშგების პერიოდი: 01/01/2018-30/09/2018</t>
  </si>
  <si>
    <t>საანგარიშო პერიოდი: 01/01/2018-30/09/2018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</si>
</sst>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Sylfaen"/>
      <family val="1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Sylfae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0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7" fillId="0" borderId="0"/>
    <xf numFmtId="0" fontId="7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9" fillId="0" borderId="0"/>
    <xf numFmtId="0" fontId="57" fillId="0" borderId="0"/>
    <xf numFmtId="0" fontId="109" fillId="0" borderId="0"/>
    <xf numFmtId="0" fontId="10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87">
    <xf numFmtId="0" fontId="0" fillId="0" borderId="0" xfId="0"/>
    <xf numFmtId="0" fontId="3" fillId="0" borderId="46" xfId="319" applyFont="1" applyFill="1" applyBorder="1" applyAlignment="1">
      <alignment horizontal="center" vertical="top" wrapText="1"/>
    </xf>
    <xf numFmtId="0" fontId="3" fillId="0" borderId="47" xfId="319" applyFont="1" applyFill="1" applyBorder="1" applyAlignment="1">
      <alignment vertical="top"/>
    </xf>
    <xf numFmtId="0" fontId="3" fillId="0" borderId="48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49" xfId="386" applyNumberFormat="1" applyFont="1" applyFill="1" applyBorder="1" applyAlignment="1">
      <alignment horizontal="center" vertical="center"/>
    </xf>
    <xf numFmtId="0" fontId="4" fillId="0" borderId="50" xfId="319" applyFont="1" applyFill="1" applyBorder="1" applyAlignment="1">
      <alignment horizontal="center" vertical="center"/>
    </xf>
    <xf numFmtId="0" fontId="4" fillId="0" borderId="51" xfId="386" applyNumberFormat="1" applyFont="1" applyFill="1" applyBorder="1" applyAlignment="1">
      <alignment horizontal="left" vertical="center"/>
    </xf>
    <xf numFmtId="0" fontId="4" fillId="0" borderId="0" xfId="319" applyFont="1" applyFill="1" applyAlignment="1">
      <alignment vertical="center"/>
    </xf>
    <xf numFmtId="0" fontId="4" fillId="0" borderId="53" xfId="386" applyNumberFormat="1" applyFont="1" applyFill="1" applyBorder="1" applyAlignment="1">
      <alignment horizontal="center" vertical="center"/>
    </xf>
    <xf numFmtId="0" fontId="4" fillId="0" borderId="54" xfId="319" applyFont="1" applyFill="1" applyBorder="1" applyAlignment="1">
      <alignment horizontal="center" vertical="center"/>
    </xf>
    <xf numFmtId="0" fontId="4" fillId="0" borderId="55" xfId="386" applyNumberFormat="1" applyFont="1" applyFill="1" applyBorder="1" applyAlignment="1">
      <alignment horizontal="left" vertical="center"/>
    </xf>
    <xf numFmtId="0" fontId="4" fillId="0" borderId="57" xfId="386" applyNumberFormat="1" applyFont="1" applyFill="1" applyBorder="1" applyAlignment="1">
      <alignment horizontal="center"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41" fontId="4" fillId="0" borderId="0" xfId="319" applyNumberFormat="1" applyFont="1" applyFill="1" applyBorder="1" applyAlignment="1">
      <alignment vertical="center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07" fillId="0" borderId="0" xfId="319" applyFont="1" applyFill="1" applyAlignment="1">
      <alignment vertical="center"/>
    </xf>
    <xf numFmtId="0" fontId="3" fillId="0" borderId="46" xfId="319" applyFont="1" applyFill="1" applyBorder="1" applyAlignment="1">
      <alignment horizontal="center" vertical="top"/>
    </xf>
    <xf numFmtId="0" fontId="3" fillId="0" borderId="47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49" xfId="319" applyFont="1" applyBorder="1" applyAlignment="1">
      <alignment horizontal="center" vertical="center"/>
    </xf>
    <xf numFmtId="0" fontId="3" fillId="0" borderId="50" xfId="319" applyFont="1" applyFill="1" applyBorder="1" applyAlignment="1">
      <alignment horizontal="center" vertical="center"/>
    </xf>
    <xf numFmtId="0" fontId="3" fillId="0" borderId="51" xfId="386" applyNumberFormat="1" applyFont="1" applyFill="1" applyBorder="1" applyAlignment="1">
      <alignment horizontal="lef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Fill="1" applyBorder="1" applyAlignment="1">
      <alignment horizontal="center" vertical="center"/>
    </xf>
    <xf numFmtId="0" fontId="3" fillId="0" borderId="55" xfId="575" applyNumberFormat="1" applyFont="1" applyFill="1" applyBorder="1" applyAlignment="1">
      <alignment horizontal="left" vertical="center"/>
    </xf>
    <xf numFmtId="0" fontId="3" fillId="0" borderId="55" xfId="386" applyNumberFormat="1" applyFont="1" applyFill="1" applyBorder="1" applyAlignment="1">
      <alignment horizontal="left" vertical="center"/>
    </xf>
    <xf numFmtId="0" fontId="3" fillId="0" borderId="55" xfId="386" applyNumberFormat="1" applyFont="1" applyFill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NumberFormat="1" applyFont="1" applyFill="1" applyBorder="1" applyAlignment="1">
      <alignment horizontal="center" vertical="center"/>
    </xf>
    <xf numFmtId="0" fontId="4" fillId="36" borderId="58" xfId="386" applyNumberFormat="1" applyFont="1" applyFill="1" applyBorder="1" applyAlignment="1">
      <alignment vertical="center"/>
    </xf>
    <xf numFmtId="0" fontId="4" fillId="0" borderId="0" xfId="386" applyNumberFormat="1" applyFont="1" applyFill="1" applyBorder="1" applyAlignment="1">
      <alignment horizontal="left" vertical="center"/>
    </xf>
    <xf numFmtId="0" fontId="3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7" xfId="386" applyNumberFormat="1" applyFont="1" applyFill="1" applyBorder="1" applyAlignment="1">
      <alignment vertical="center"/>
    </xf>
    <xf numFmtId="0" fontId="3" fillId="0" borderId="51" xfId="575" applyNumberFormat="1" applyFont="1" applyFill="1" applyBorder="1" applyAlignment="1">
      <alignment horizontal="left" vertical="center"/>
    </xf>
    <xf numFmtId="0" fontId="4" fillId="0" borderId="53" xfId="319" applyFont="1" applyFill="1" applyBorder="1" applyAlignment="1">
      <alignment horizontal="center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horizontal="left" vertical="center"/>
    </xf>
    <xf numFmtId="0" fontId="3" fillId="0" borderId="51" xfId="386" applyFont="1" applyFill="1" applyBorder="1" applyAlignment="1">
      <alignment horizontal="left" vertical="center"/>
    </xf>
    <xf numFmtId="0" fontId="3" fillId="0" borderId="55" xfId="386" applyFont="1" applyFill="1" applyBorder="1" applyAlignment="1">
      <alignment horizontal="left" vertical="center"/>
    </xf>
    <xf numFmtId="49" fontId="4" fillId="0" borderId="62" xfId="319" applyNumberFormat="1" applyFont="1" applyBorder="1" applyAlignment="1">
      <alignment horizontal="center" vertical="center"/>
    </xf>
    <xf numFmtId="0" fontId="3" fillId="0" borderId="58" xfId="319" applyFont="1" applyFill="1" applyBorder="1" applyAlignment="1">
      <alignment horizontal="center" vertical="center"/>
    </xf>
    <xf numFmtId="0" fontId="3" fillId="0" borderId="59" xfId="386" applyFont="1" applyFill="1" applyBorder="1" applyAlignment="1">
      <alignment horizontal="left" vertical="center"/>
    </xf>
    <xf numFmtId="0" fontId="3" fillId="0" borderId="0" xfId="386" applyFont="1" applyFill="1" applyBorder="1" applyAlignment="1">
      <alignment horizontal="left" vertical="center"/>
    </xf>
    <xf numFmtId="165" fontId="3" fillId="0" borderId="0" xfId="145" applyNumberFormat="1" applyFont="1" applyFill="1" applyBorder="1" applyAlignment="1">
      <alignment horizontal="right" vertical="center"/>
    </xf>
    <xf numFmtId="0" fontId="4" fillId="0" borderId="55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4" fillId="0" borderId="0" xfId="319" applyFont="1" applyFill="1" applyAlignment="1">
      <alignment horizontal="left" vertical="center"/>
    </xf>
    <xf numFmtId="0" fontId="110" fillId="36" borderId="25" xfId="0" applyFont="1" applyFill="1" applyBorder="1" applyAlignment="1">
      <alignment horizontal="center" vertical="top" textRotation="90" wrapText="1"/>
    </xf>
    <xf numFmtId="165" fontId="110" fillId="36" borderId="52" xfId="145" applyNumberFormat="1" applyFont="1" applyFill="1" applyBorder="1" applyAlignment="1">
      <alignment horizontal="right" vertical="center"/>
    </xf>
    <xf numFmtId="165" fontId="110" fillId="36" borderId="56" xfId="145" applyNumberFormat="1" applyFont="1" applyFill="1" applyBorder="1" applyAlignment="1">
      <alignment horizontal="right" vertical="center"/>
    </xf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70" xfId="145" applyNumberFormat="1" applyFont="1" applyFill="1" applyBorder="1" applyAlignment="1">
      <alignment horizontal="right" vertical="center"/>
    </xf>
    <xf numFmtId="0" fontId="3" fillId="0" borderId="55" xfId="386" applyNumberFormat="1" applyFont="1" applyFill="1" applyBorder="1" applyAlignment="1">
      <alignment vertical="center" wrapText="1"/>
    </xf>
    <xf numFmtId="0" fontId="3" fillId="0" borderId="55" xfId="319" applyNumberFormat="1" applyFont="1" applyFill="1" applyBorder="1" applyAlignment="1">
      <alignment horizontal="left" vertical="center"/>
    </xf>
    <xf numFmtId="0" fontId="3" fillId="0" borderId="51" xfId="319" applyFont="1" applyFill="1" applyBorder="1" applyAlignment="1">
      <alignment vertical="center"/>
    </xf>
    <xf numFmtId="0" fontId="3" fillId="0" borderId="55" xfId="319" applyFont="1" applyFill="1" applyBorder="1" applyAlignment="1">
      <alignment vertical="center"/>
    </xf>
    <xf numFmtId="0" fontId="3" fillId="0" borderId="45" xfId="319" applyFont="1" applyFill="1" applyBorder="1" applyAlignment="1">
      <alignment horizontal="center" vertical="top" wrapText="1"/>
    </xf>
    <xf numFmtId="0" fontId="4" fillId="36" borderId="58" xfId="319" applyFont="1" applyFill="1" applyBorder="1" applyAlignment="1">
      <alignment vertical="center" wrapText="1"/>
    </xf>
    <xf numFmtId="0" fontId="4" fillId="36" borderId="54" xfId="319" applyFont="1" applyFill="1" applyBorder="1" applyAlignment="1">
      <alignment horizontal="center" vertical="center"/>
    </xf>
    <xf numFmtId="0" fontId="4" fillId="36" borderId="54" xfId="319" applyFont="1" applyFill="1" applyBorder="1" applyAlignment="1">
      <alignment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319" applyFont="1" applyFill="1" applyBorder="1" applyAlignment="1">
      <alignment horizontal="center" vertical="center" wrapText="1"/>
    </xf>
    <xf numFmtId="0" fontId="5" fillId="36" borderId="58" xfId="319" applyFont="1" applyFill="1" applyBorder="1" applyAlignment="1">
      <alignment vertical="center"/>
    </xf>
    <xf numFmtId="0" fontId="114" fillId="0" borderId="0" xfId="319" applyFont="1" applyFill="1" applyAlignment="1">
      <alignment horizontal="right" vertical="center"/>
    </xf>
    <xf numFmtId="165" fontId="115" fillId="36" borderId="52" xfId="145" applyNumberFormat="1" applyFont="1" applyFill="1" applyBorder="1" applyAlignment="1">
      <alignment horizontal="right" vertical="center"/>
    </xf>
    <xf numFmtId="165" fontId="115" fillId="36" borderId="56" xfId="145" applyNumberFormat="1" applyFont="1" applyFill="1" applyBorder="1" applyAlignment="1">
      <alignment horizontal="right" vertical="center"/>
    </xf>
    <xf numFmtId="165" fontId="110" fillId="0" borderId="0" xfId="145" applyNumberFormat="1" applyFont="1" applyFill="1" applyBorder="1" applyAlignment="1">
      <alignment horizontal="right" vertical="center"/>
    </xf>
    <xf numFmtId="165" fontId="110" fillId="36" borderId="48" xfId="145" applyNumberFormat="1" applyFont="1" applyFill="1" applyBorder="1" applyAlignment="1">
      <alignment horizontal="right" vertical="center"/>
    </xf>
    <xf numFmtId="165" fontId="115" fillId="36" borderId="61" xfId="145" applyNumberFormat="1" applyFont="1" applyFill="1" applyBorder="1" applyAlignment="1">
      <alignment horizontal="right" vertical="center"/>
    </xf>
    <xf numFmtId="0" fontId="114" fillId="0" borderId="8" xfId="319" applyFont="1" applyFill="1" applyBorder="1" applyAlignment="1">
      <alignment horizontal="right" vertical="center"/>
    </xf>
    <xf numFmtId="165" fontId="115" fillId="0" borderId="40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/>
      <protection locked="0"/>
    </xf>
    <xf numFmtId="165" fontId="115" fillId="0" borderId="13" xfId="231" applyNumberFormat="1" applyFont="1" applyBorder="1" applyAlignment="1" applyProtection="1">
      <alignment vertical="center" wrapText="1"/>
      <protection locked="0"/>
    </xf>
    <xf numFmtId="165" fontId="115" fillId="0" borderId="13" xfId="231" applyNumberFormat="1" applyFont="1" applyBorder="1" applyAlignment="1" applyProtection="1">
      <alignment vertical="center"/>
      <protection locked="0"/>
    </xf>
    <xf numFmtId="165" fontId="115" fillId="0" borderId="3" xfId="231" applyNumberFormat="1" applyFont="1" applyFill="1" applyBorder="1" applyAlignment="1">
      <alignment vertical="center" wrapText="1"/>
    </xf>
    <xf numFmtId="165" fontId="115" fillId="0" borderId="3" xfId="231" applyNumberFormat="1" applyFont="1" applyFill="1" applyBorder="1" applyAlignment="1">
      <alignment vertical="center"/>
    </xf>
    <xf numFmtId="165" fontId="115" fillId="46" borderId="44" xfId="231" applyNumberFormat="1" applyFont="1" applyFill="1" applyBorder="1" applyAlignment="1">
      <alignment vertical="center" wrapText="1"/>
    </xf>
    <xf numFmtId="165" fontId="115" fillId="46" borderId="44" xfId="231" applyNumberFormat="1" applyFont="1" applyFill="1" applyBorder="1" applyAlignment="1">
      <alignment vertical="center"/>
    </xf>
    <xf numFmtId="165" fontId="115" fillId="46" borderId="3" xfId="231" applyNumberFormat="1" applyFont="1" applyFill="1" applyBorder="1" applyAlignment="1">
      <alignment vertical="center" wrapText="1"/>
    </xf>
    <xf numFmtId="165" fontId="115" fillId="46" borderId="3" xfId="231" applyNumberFormat="1" applyFont="1" applyFill="1" applyBorder="1" applyAlignment="1">
      <alignment vertical="center"/>
    </xf>
    <xf numFmtId="165" fontId="115" fillId="45" borderId="3" xfId="388" applyNumberFormat="1" applyFont="1" applyFill="1" applyBorder="1" applyAlignment="1">
      <alignment vertical="center"/>
    </xf>
    <xf numFmtId="165" fontId="115" fillId="45" borderId="13" xfId="388" applyNumberFormat="1" applyFont="1" applyFill="1" applyBorder="1" applyAlignment="1">
      <alignment vertical="center"/>
    </xf>
    <xf numFmtId="165" fontId="115" fillId="0" borderId="3" xfId="231" applyNumberFormat="1" applyFont="1" applyBorder="1" applyAlignment="1" applyProtection="1">
      <alignment vertical="center" wrapText="1"/>
      <protection locked="0"/>
    </xf>
    <xf numFmtId="165" fontId="115" fillId="0" borderId="3" xfId="231" applyNumberFormat="1" applyFont="1" applyBorder="1" applyAlignment="1" applyProtection="1">
      <alignment vertical="center"/>
      <protection locked="0"/>
    </xf>
    <xf numFmtId="165" fontId="115" fillId="45" borderId="44" xfId="388" applyNumberFormat="1" applyFont="1" applyFill="1" applyBorder="1" applyAlignment="1">
      <alignment vertical="center"/>
    </xf>
    <xf numFmtId="165" fontId="115" fillId="0" borderId="44" xfId="231" applyNumberFormat="1" applyFont="1" applyFill="1" applyBorder="1" applyAlignment="1">
      <alignment vertical="center" wrapText="1"/>
    </xf>
    <xf numFmtId="165" fontId="115" fillId="0" borderId="44" xfId="231" applyNumberFormat="1" applyFont="1" applyFill="1" applyBorder="1" applyAlignment="1">
      <alignment vertical="center"/>
    </xf>
    <xf numFmtId="0" fontId="115" fillId="36" borderId="25" xfId="0" applyFont="1" applyFill="1" applyBorder="1" applyAlignment="1">
      <alignment horizontal="center" vertical="top" textRotation="90" wrapText="1"/>
    </xf>
    <xf numFmtId="165" fontId="110" fillId="44" borderId="32" xfId="231" applyNumberFormat="1" applyFont="1" applyFill="1" applyBorder="1" applyAlignment="1">
      <alignment vertical="center"/>
    </xf>
    <xf numFmtId="165" fontId="110" fillId="46" borderId="32" xfId="231" applyNumberFormat="1" applyFont="1" applyFill="1" applyBorder="1" applyAlignment="1">
      <alignment vertical="center" wrapText="1"/>
    </xf>
    <xf numFmtId="165" fontId="110" fillId="46" borderId="32" xfId="231" applyNumberFormat="1" applyFont="1" applyFill="1" applyBorder="1" applyAlignment="1">
      <alignment vertical="center"/>
    </xf>
    <xf numFmtId="165" fontId="110" fillId="0" borderId="32" xfId="231" applyNumberFormat="1" applyFont="1" applyBorder="1" applyAlignment="1" applyProtection="1">
      <alignment vertical="center" wrapText="1"/>
      <protection locked="0"/>
    </xf>
    <xf numFmtId="165" fontId="110" fillId="0" borderId="32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vertical="center" wrapText="1"/>
    </xf>
    <xf numFmtId="165" fontId="110" fillId="36" borderId="32" xfId="231" applyNumberFormat="1" applyFont="1" applyFill="1" applyBorder="1" applyAlignment="1">
      <alignment vertical="center"/>
    </xf>
    <xf numFmtId="165" fontId="110" fillId="46" borderId="31" xfId="231" applyNumberFormat="1" applyFont="1" applyFill="1" applyBorder="1" applyAlignment="1">
      <alignment vertical="center" wrapText="1"/>
    </xf>
    <xf numFmtId="165" fontId="110" fillId="46" borderId="31" xfId="231" applyNumberFormat="1" applyFont="1" applyFill="1" applyBorder="1" applyAlignment="1">
      <alignment vertical="center"/>
    </xf>
    <xf numFmtId="165" fontId="110" fillId="0" borderId="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horizontal="center" vertical="center"/>
    </xf>
    <xf numFmtId="0" fontId="113" fillId="48" borderId="13" xfId="0" applyFont="1" applyFill="1" applyBorder="1" applyAlignment="1">
      <alignment horizontal="center" vertical="center" wrapText="1"/>
    </xf>
    <xf numFmtId="0" fontId="115" fillId="48" borderId="25" xfId="0" applyFont="1" applyFill="1" applyBorder="1" applyAlignment="1">
      <alignment horizontal="center" vertical="top" textRotation="90" wrapText="1"/>
    </xf>
    <xf numFmtId="0" fontId="110" fillId="48" borderId="25" xfId="0" applyFont="1" applyFill="1" applyBorder="1" applyAlignment="1">
      <alignment horizontal="center" vertical="top" textRotation="90" wrapText="1"/>
    </xf>
    <xf numFmtId="165" fontId="112" fillId="45" borderId="3" xfId="388" applyNumberFormat="1" applyFont="1" applyFill="1" applyBorder="1"/>
    <xf numFmtId="165" fontId="112" fillId="0" borderId="44" xfId="231" applyNumberFormat="1" applyFont="1" applyBorder="1" applyAlignment="1" applyProtection="1">
      <alignment vertical="center" wrapText="1"/>
      <protection locked="0"/>
    </xf>
    <xf numFmtId="165" fontId="112" fillId="45" borderId="13" xfId="388" applyNumberFormat="1" applyFont="1" applyFill="1" applyBorder="1"/>
    <xf numFmtId="165" fontId="112" fillId="0" borderId="13" xfId="231" applyNumberFormat="1" applyFont="1" applyBorder="1" applyAlignment="1" applyProtection="1">
      <alignment vertical="center" wrapText="1"/>
      <protection locked="0"/>
    </xf>
    <xf numFmtId="165" fontId="112" fillId="0" borderId="3" xfId="231" applyNumberFormat="1" applyFont="1" applyFill="1" applyBorder="1" applyAlignment="1">
      <alignment vertical="center" wrapText="1"/>
    </xf>
    <xf numFmtId="165" fontId="112" fillId="46" borderId="44" xfId="231" applyNumberFormat="1" applyFont="1" applyFill="1" applyBorder="1" applyAlignment="1">
      <alignment wrapText="1"/>
    </xf>
    <xf numFmtId="165" fontId="112" fillId="46" borderId="3" xfId="231" applyNumberFormat="1" applyFont="1" applyFill="1" applyBorder="1" applyAlignment="1">
      <alignment wrapText="1"/>
    </xf>
    <xf numFmtId="165" fontId="112" fillId="0" borderId="3" xfId="231" applyNumberFormat="1" applyFont="1" applyBorder="1" applyAlignment="1" applyProtection="1">
      <alignment vertical="center" wrapText="1"/>
      <protection locked="0"/>
    </xf>
    <xf numFmtId="165" fontId="112" fillId="45" borderId="44" xfId="388" applyNumberFormat="1" applyFont="1" applyFill="1" applyBorder="1"/>
    <xf numFmtId="165" fontId="112" fillId="0" borderId="44" xfId="231" applyNumberFormat="1" applyFont="1" applyFill="1" applyBorder="1" applyAlignment="1">
      <alignment vertical="center" wrapText="1"/>
    </xf>
    <xf numFmtId="165" fontId="110" fillId="44" borderId="32" xfId="231" applyNumberFormat="1" applyFont="1" applyFill="1" applyBorder="1" applyAlignment="1">
      <alignment horizontal="center" vertical="center"/>
    </xf>
    <xf numFmtId="165" fontId="110" fillId="0" borderId="32" xfId="231" applyNumberFormat="1" applyFont="1" applyBorder="1" applyAlignment="1" applyProtection="1">
      <alignment horizontal="center" vertical="center"/>
      <protection locked="0"/>
    </xf>
    <xf numFmtId="165" fontId="110" fillId="46" borderId="31" xfId="231" applyNumberFormat="1" applyFont="1" applyFill="1" applyBorder="1" applyAlignment="1">
      <alignment horizontal="center" vertical="center"/>
    </xf>
    <xf numFmtId="165" fontId="110" fillId="46" borderId="32" xfId="231" applyNumberFormat="1" applyFont="1" applyFill="1" applyBorder="1" applyAlignment="1">
      <alignment horizontal="center" vertical="center"/>
    </xf>
    <xf numFmtId="165" fontId="110" fillId="0" borderId="3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vertical="center" wrapText="1"/>
      <protection locked="0"/>
    </xf>
    <xf numFmtId="165" fontId="110" fillId="0" borderId="13" xfId="231" applyNumberFormat="1" applyFont="1" applyBorder="1" applyAlignment="1" applyProtection="1">
      <alignment horizontal="center" vertical="center"/>
      <protection locked="0"/>
    </xf>
    <xf numFmtId="165" fontId="110" fillId="0" borderId="1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Fill="1" applyBorder="1" applyAlignment="1">
      <alignment horizontal="center" vertical="center"/>
    </xf>
    <xf numFmtId="165" fontId="110" fillId="0" borderId="3" xfId="231" applyNumberFormat="1" applyFont="1" applyFill="1" applyBorder="1" applyAlignment="1">
      <alignment vertical="center" wrapText="1"/>
    </xf>
    <xf numFmtId="165" fontId="110" fillId="46" borderId="44" xfId="231" applyNumberFormat="1" applyFont="1" applyFill="1" applyBorder="1" applyAlignment="1">
      <alignment horizontal="center" vertical="center"/>
    </xf>
    <xf numFmtId="165" fontId="110" fillId="46" borderId="44" xfId="231" applyNumberFormat="1" applyFont="1" applyFill="1" applyBorder="1" applyAlignment="1">
      <alignment vertical="center" wrapText="1"/>
    </xf>
    <xf numFmtId="165" fontId="110" fillId="46" borderId="3" xfId="231" applyNumberFormat="1" applyFont="1" applyFill="1" applyBorder="1" applyAlignment="1">
      <alignment horizontal="center" vertical="center"/>
    </xf>
    <xf numFmtId="165" fontId="110" fillId="46" borderId="3" xfId="231" applyNumberFormat="1" applyFont="1" applyFill="1" applyBorder="1" applyAlignment="1">
      <alignment vertical="center" wrapText="1"/>
    </xf>
    <xf numFmtId="165" fontId="110" fillId="45" borderId="3" xfId="388" applyNumberFormat="1" applyFont="1" applyFill="1" applyBorder="1" applyAlignment="1">
      <alignment horizontal="center" vertical="center"/>
    </xf>
    <xf numFmtId="165" fontId="110" fillId="45" borderId="3" xfId="388" applyNumberFormat="1" applyFont="1" applyFill="1" applyBorder="1" applyAlignment="1">
      <alignment vertical="center"/>
    </xf>
    <xf numFmtId="165" fontId="110" fillId="45" borderId="13" xfId="388" applyNumberFormat="1" applyFont="1" applyFill="1" applyBorder="1" applyAlignment="1">
      <alignment horizontal="center" vertical="center"/>
    </xf>
    <xf numFmtId="165" fontId="110" fillId="45" borderId="13" xfId="388" applyNumberFormat="1" applyFont="1" applyFill="1" applyBorder="1" applyAlignment="1">
      <alignment vertical="center"/>
    </xf>
    <xf numFmtId="165" fontId="110" fillId="45" borderId="44" xfId="388" applyNumberFormat="1" applyFont="1" applyFill="1" applyBorder="1" applyAlignment="1">
      <alignment horizontal="center" vertical="center"/>
    </xf>
    <xf numFmtId="165" fontId="110" fillId="45" borderId="44" xfId="388" applyNumberFormat="1" applyFont="1" applyFill="1" applyBorder="1" applyAlignment="1">
      <alignment vertical="center"/>
    </xf>
    <xf numFmtId="165" fontId="110" fillId="0" borderId="44" xfId="231" applyNumberFormat="1" applyFont="1" applyFill="1" applyBorder="1" applyAlignment="1">
      <alignment horizontal="center" vertical="center"/>
    </xf>
    <xf numFmtId="165" fontId="110" fillId="0" borderId="44" xfId="231" applyNumberFormat="1" applyFont="1" applyFill="1" applyBorder="1" applyAlignment="1">
      <alignment vertical="center" wrapText="1"/>
    </xf>
    <xf numFmtId="0" fontId="110" fillId="0" borderId="0" xfId="319" applyFont="1" applyFill="1" applyAlignment="1"/>
    <xf numFmtId="0" fontId="117" fillId="0" borderId="0" xfId="319" applyFont="1" applyFill="1" applyAlignment="1"/>
    <xf numFmtId="0" fontId="115" fillId="0" borderId="0" xfId="0" applyFont="1" applyBorder="1" applyAlignment="1">
      <alignment vertical="center"/>
    </xf>
    <xf numFmtId="0" fontId="11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0" fillId="0" borderId="0" xfId="0" applyFont="1" applyBorder="1" applyAlignment="1">
      <alignment vertical="center"/>
    </xf>
    <xf numFmtId="14" fontId="110" fillId="0" borderId="0" xfId="0" applyNumberFormat="1" applyFont="1" applyBorder="1" applyAlignment="1">
      <alignment vertical="center"/>
    </xf>
    <xf numFmtId="0" fontId="115" fillId="0" borderId="0" xfId="0" applyFont="1" applyAlignment="1" applyProtection="1">
      <alignment vertical="center"/>
    </xf>
    <xf numFmtId="165" fontId="110" fillId="44" borderId="26" xfId="231" applyNumberFormat="1" applyFont="1" applyFill="1" applyBorder="1" applyAlignment="1">
      <alignment vertical="center"/>
    </xf>
    <xf numFmtId="0" fontId="110" fillId="0" borderId="0" xfId="0" applyFont="1" applyAlignment="1" applyProtection="1">
      <alignment vertical="center"/>
    </xf>
    <xf numFmtId="165" fontId="110" fillId="44" borderId="30" xfId="231" applyNumberFormat="1" applyFont="1" applyFill="1" applyBorder="1" applyAlignment="1">
      <alignment vertical="center"/>
    </xf>
    <xf numFmtId="165" fontId="112" fillId="0" borderId="27" xfId="231" applyNumberFormat="1" applyFont="1" applyBorder="1" applyAlignment="1" applyProtection="1">
      <alignment vertical="center" wrapText="1"/>
      <protection locked="0"/>
    </xf>
    <xf numFmtId="0" fontId="115" fillId="0" borderId="0" xfId="0" applyFont="1" applyAlignment="1" applyProtection="1">
      <alignment vertical="center"/>
      <protection locked="0"/>
    </xf>
    <xf numFmtId="165" fontId="112" fillId="0" borderId="33" xfId="231" applyNumberFormat="1" applyFont="1" applyBorder="1" applyAlignment="1" applyProtection="1">
      <alignment vertical="center" wrapText="1"/>
      <protection locked="0"/>
    </xf>
    <xf numFmtId="165" fontId="112" fillId="0" borderId="28" xfId="231" applyNumberFormat="1" applyFont="1" applyBorder="1" applyAlignment="1" applyProtection="1">
      <alignment vertical="center" wrapText="1"/>
      <protection locked="0"/>
    </xf>
    <xf numFmtId="165" fontId="112" fillId="0" borderId="34" xfId="231" applyNumberFormat="1" applyFont="1" applyBorder="1" applyAlignment="1" applyProtection="1">
      <alignment vertical="center" wrapText="1"/>
      <protection locked="0"/>
    </xf>
    <xf numFmtId="165" fontId="112" fillId="0" borderId="29" xfId="231" applyNumberFormat="1" applyFont="1" applyFill="1" applyBorder="1" applyAlignment="1">
      <alignment vertical="center" wrapText="1"/>
    </xf>
    <xf numFmtId="165" fontId="112" fillId="0" borderId="35" xfId="231" applyNumberFormat="1" applyFont="1" applyFill="1" applyBorder="1" applyAlignment="1">
      <alignment vertical="center" wrapText="1"/>
    </xf>
    <xf numFmtId="165" fontId="112" fillId="46" borderId="30" xfId="231" applyNumberFormat="1" applyFont="1" applyFill="1" applyBorder="1" applyAlignment="1">
      <alignment wrapText="1"/>
    </xf>
    <xf numFmtId="165" fontId="112" fillId="46" borderId="32" xfId="231" applyNumberFormat="1" applyFont="1" applyFill="1" applyBorder="1" applyAlignment="1">
      <alignment wrapText="1"/>
    </xf>
    <xf numFmtId="165" fontId="112" fillId="46" borderId="26" xfId="231" applyNumberFormat="1" applyFont="1" applyFill="1" applyBorder="1" applyAlignment="1">
      <alignment wrapText="1"/>
    </xf>
    <xf numFmtId="165" fontId="112" fillId="44" borderId="30" xfId="231" applyNumberFormat="1" applyFont="1" applyFill="1" applyBorder="1"/>
    <xf numFmtId="165" fontId="112" fillId="44" borderId="32" xfId="231" applyNumberFormat="1" applyFont="1" applyFill="1" applyBorder="1"/>
    <xf numFmtId="165" fontId="112" fillId="44" borderId="26" xfId="231" applyNumberFormat="1" applyFont="1" applyFill="1" applyBorder="1"/>
    <xf numFmtId="165" fontId="112" fillId="46" borderId="27" xfId="231" applyNumberFormat="1" applyFont="1" applyFill="1" applyBorder="1" applyAlignment="1">
      <alignment wrapText="1"/>
    </xf>
    <xf numFmtId="165" fontId="112" fillId="46" borderId="33" xfId="231" applyNumberFormat="1" applyFont="1" applyFill="1" applyBorder="1" applyAlignment="1">
      <alignment wrapText="1"/>
    </xf>
    <xf numFmtId="165" fontId="112" fillId="46" borderId="29" xfId="231" applyNumberFormat="1" applyFont="1" applyFill="1" applyBorder="1" applyAlignment="1">
      <alignment wrapText="1"/>
    </xf>
    <xf numFmtId="165" fontId="112" fillId="46" borderId="35" xfId="231" applyNumberFormat="1" applyFont="1" applyFill="1" applyBorder="1" applyAlignment="1">
      <alignment wrapText="1"/>
    </xf>
    <xf numFmtId="165" fontId="112" fillId="0" borderId="30" xfId="231" applyNumberFormat="1" applyFont="1" applyBorder="1" applyAlignment="1" applyProtection="1">
      <alignment vertical="center" wrapText="1"/>
      <protection locked="0"/>
    </xf>
    <xf numFmtId="165" fontId="112" fillId="0" borderId="32" xfId="231" applyNumberFormat="1" applyFont="1" applyBorder="1" applyAlignment="1" applyProtection="1">
      <alignment vertical="center" wrapText="1"/>
      <protection locked="0"/>
    </xf>
    <xf numFmtId="165" fontId="112" fillId="0" borderId="26" xfId="231" applyNumberFormat="1" applyFont="1" applyBorder="1" applyAlignment="1" applyProtection="1">
      <alignment vertical="center" wrapText="1"/>
      <protection locked="0"/>
    </xf>
    <xf numFmtId="165" fontId="112" fillId="45" borderId="29" xfId="388" applyNumberFormat="1" applyFont="1" applyFill="1" applyBorder="1"/>
    <xf numFmtId="165" fontId="112" fillId="45" borderId="35" xfId="388" applyNumberFormat="1" applyFont="1" applyFill="1" applyBorder="1"/>
    <xf numFmtId="165" fontId="112" fillId="36" borderId="26" xfId="231" applyNumberFormat="1" applyFont="1" applyFill="1" applyBorder="1" applyAlignment="1">
      <alignment wrapText="1"/>
    </xf>
    <xf numFmtId="165" fontId="112" fillId="36" borderId="30" xfId="231" applyNumberFormat="1" applyFont="1" applyFill="1" applyBorder="1" applyAlignment="1">
      <alignment wrapText="1"/>
    </xf>
    <xf numFmtId="165" fontId="112" fillId="36" borderId="32" xfId="231" applyNumberFormat="1" applyFont="1" applyFill="1" applyBorder="1" applyAlignment="1">
      <alignment wrapText="1"/>
    </xf>
    <xf numFmtId="165" fontId="112" fillId="45" borderId="28" xfId="388" applyNumberFormat="1" applyFont="1" applyFill="1" applyBorder="1"/>
    <xf numFmtId="165" fontId="112" fillId="45" borderId="34" xfId="388" applyNumberFormat="1" applyFont="1" applyFill="1" applyBorder="1"/>
    <xf numFmtId="165" fontId="112" fillId="0" borderId="29" xfId="231" applyNumberFormat="1" applyFont="1" applyBorder="1" applyAlignment="1" applyProtection="1">
      <alignment vertical="center" wrapText="1"/>
      <protection locked="0"/>
    </xf>
    <xf numFmtId="165" fontId="112" fillId="0" borderId="35" xfId="231" applyNumberFormat="1" applyFont="1" applyBorder="1" applyAlignment="1" applyProtection="1">
      <alignment vertical="center" wrapText="1"/>
      <protection locked="0"/>
    </xf>
    <xf numFmtId="165" fontId="112" fillId="46" borderId="36" xfId="231" applyNumberFormat="1" applyFont="1" applyFill="1" applyBorder="1" applyAlignment="1">
      <alignment vertical="center" wrapText="1"/>
    </xf>
    <xf numFmtId="165" fontId="112" fillId="46" borderId="31" xfId="231" applyNumberFormat="1" applyFont="1" applyFill="1" applyBorder="1" applyAlignment="1">
      <alignment vertical="center" wrapText="1"/>
    </xf>
    <xf numFmtId="165" fontId="112" fillId="46" borderId="37" xfId="231" applyNumberFormat="1" applyFont="1" applyFill="1" applyBorder="1" applyAlignment="1">
      <alignment vertical="center" wrapText="1"/>
    </xf>
    <xf numFmtId="165" fontId="112" fillId="45" borderId="27" xfId="388" applyNumberFormat="1" applyFont="1" applyFill="1" applyBorder="1"/>
    <xf numFmtId="165" fontId="112" fillId="45" borderId="33" xfId="388" applyNumberFormat="1" applyFont="1" applyFill="1" applyBorder="1"/>
    <xf numFmtId="165" fontId="112" fillId="46" borderId="30" xfId="231" applyNumberFormat="1" applyFont="1" applyFill="1" applyBorder="1" applyAlignment="1">
      <alignment vertical="center" wrapText="1"/>
    </xf>
    <xf numFmtId="165" fontId="112" fillId="46" borderId="32" xfId="231" applyNumberFormat="1" applyFont="1" applyFill="1" applyBorder="1" applyAlignment="1">
      <alignment vertical="center" wrapText="1"/>
    </xf>
    <xf numFmtId="165" fontId="112" fillId="46" borderId="26" xfId="231" applyNumberFormat="1" applyFont="1" applyFill="1" applyBorder="1" applyAlignment="1">
      <alignment vertical="center" wrapText="1"/>
    </xf>
    <xf numFmtId="165" fontId="112" fillId="0" borderId="27" xfId="231" applyNumberFormat="1" applyFont="1" applyFill="1" applyBorder="1" applyAlignment="1">
      <alignment vertical="center" wrapText="1"/>
    </xf>
    <xf numFmtId="165" fontId="112" fillId="0" borderId="33" xfId="231" applyNumberFormat="1" applyFont="1" applyFill="1" applyBorder="1" applyAlignment="1">
      <alignment vertical="center" wrapText="1"/>
    </xf>
    <xf numFmtId="165" fontId="112" fillId="36" borderId="30" xfId="231" applyNumberFormat="1" applyFont="1" applyFill="1" applyBorder="1" applyAlignment="1">
      <alignment horizontal="center"/>
    </xf>
    <xf numFmtId="165" fontId="112" fillId="36" borderId="32" xfId="231" applyNumberFormat="1" applyFont="1" applyFill="1" applyBorder="1" applyAlignment="1">
      <alignment horizontal="center"/>
    </xf>
    <xf numFmtId="165" fontId="112" fillId="36" borderId="26" xfId="231" applyNumberFormat="1" applyFont="1" applyFill="1" applyBorder="1" applyAlignment="1">
      <alignment horizontal="center"/>
    </xf>
    <xf numFmtId="0" fontId="117" fillId="0" borderId="0" xfId="319" applyFont="1" applyFill="1" applyAlignment="1">
      <alignment horizontal="right" vertical="center"/>
    </xf>
    <xf numFmtId="0" fontId="115" fillId="48" borderId="64" xfId="0" applyFont="1" applyFill="1" applyBorder="1" applyAlignment="1">
      <alignment horizontal="center" vertical="top" textRotation="90" wrapText="1"/>
    </xf>
    <xf numFmtId="165" fontId="115" fillId="0" borderId="33" xfId="231" applyNumberFormat="1" applyFont="1" applyBorder="1" applyAlignment="1" applyProtection="1">
      <alignment vertical="center" wrapText="1"/>
      <protection locked="0"/>
    </xf>
    <xf numFmtId="165" fontId="115" fillId="0" borderId="27" xfId="231" applyNumberFormat="1" applyFont="1" applyBorder="1" applyAlignment="1" applyProtection="1">
      <alignment vertical="center" wrapText="1"/>
      <protection locked="0"/>
    </xf>
    <xf numFmtId="165" fontId="115" fillId="0" borderId="28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Fill="1" applyBorder="1" applyAlignment="1">
      <alignment vertical="center" wrapText="1"/>
    </xf>
    <xf numFmtId="165" fontId="110" fillId="46" borderId="30" xfId="231" applyNumberFormat="1" applyFont="1" applyFill="1" applyBorder="1" applyAlignment="1">
      <alignment vertical="center" wrapText="1"/>
    </xf>
    <xf numFmtId="165" fontId="110" fillId="46" borderId="26" xfId="231" applyNumberFormat="1" applyFont="1" applyFill="1" applyBorder="1" applyAlignment="1">
      <alignment vertical="center" wrapText="1"/>
    </xf>
    <xf numFmtId="165" fontId="115" fillId="46" borderId="33" xfId="231" applyNumberFormat="1" applyFont="1" applyFill="1" applyBorder="1" applyAlignment="1">
      <alignment vertical="center" wrapText="1"/>
    </xf>
    <xf numFmtId="165" fontId="115" fillId="46" borderId="27" xfId="231" applyNumberFormat="1" applyFont="1" applyFill="1" applyBorder="1" applyAlignment="1">
      <alignment vertical="center" wrapText="1"/>
    </xf>
    <xf numFmtId="165" fontId="115" fillId="46" borderId="35" xfId="231" applyNumberFormat="1" applyFont="1" applyFill="1" applyBorder="1" applyAlignment="1">
      <alignment vertical="center" wrapText="1"/>
    </xf>
    <xf numFmtId="165" fontId="115" fillId="46" borderId="29" xfId="231" applyNumberFormat="1" applyFont="1" applyFill="1" applyBorder="1" applyAlignment="1">
      <alignment vertical="center" wrapText="1"/>
    </xf>
    <xf numFmtId="165" fontId="110" fillId="0" borderId="30" xfId="231" applyNumberFormat="1" applyFont="1" applyBorder="1" applyAlignment="1" applyProtection="1">
      <alignment vertical="center" wrapText="1"/>
      <protection locked="0"/>
    </xf>
    <xf numFmtId="165" fontId="110" fillId="0" borderId="26" xfId="231" applyNumberFormat="1" applyFont="1" applyBorder="1" applyAlignment="1" applyProtection="1">
      <alignment vertical="center" wrapText="1"/>
      <protection locked="0"/>
    </xf>
    <xf numFmtId="165" fontId="115" fillId="45" borderId="35" xfId="388" applyNumberFormat="1" applyFont="1" applyFill="1" applyBorder="1" applyAlignment="1">
      <alignment vertical="center"/>
    </xf>
    <xf numFmtId="165" fontId="115" fillId="45" borderId="29" xfId="388" applyNumberFormat="1" applyFont="1" applyFill="1" applyBorder="1" applyAlignment="1">
      <alignment vertical="center"/>
    </xf>
    <xf numFmtId="165" fontId="110" fillId="36" borderId="30" xfId="231" applyNumberFormat="1" applyFont="1" applyFill="1" applyBorder="1" applyAlignment="1">
      <alignment vertical="center" wrapText="1"/>
    </xf>
    <xf numFmtId="165" fontId="110" fillId="36" borderId="26" xfId="231" applyNumberFormat="1" applyFont="1" applyFill="1" applyBorder="1" applyAlignment="1">
      <alignment vertical="center" wrapText="1"/>
    </xf>
    <xf numFmtId="165" fontId="115" fillId="45" borderId="34" xfId="388" applyNumberFormat="1" applyFont="1" applyFill="1" applyBorder="1" applyAlignment="1">
      <alignment vertical="center"/>
    </xf>
    <xf numFmtId="165" fontId="115" fillId="45" borderId="28" xfId="388" applyNumberFormat="1" applyFont="1" applyFill="1" applyBorder="1" applyAlignment="1">
      <alignment vertical="center"/>
    </xf>
    <xf numFmtId="165" fontId="115" fillId="0" borderId="35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 applyProtection="1">
      <alignment vertical="center" wrapText="1"/>
      <protection locked="0"/>
    </xf>
    <xf numFmtId="165" fontId="110" fillId="46" borderId="36" xfId="231" applyNumberFormat="1" applyFont="1" applyFill="1" applyBorder="1" applyAlignment="1">
      <alignment vertical="center" wrapText="1"/>
    </xf>
    <xf numFmtId="165" fontId="110" fillId="46" borderId="37" xfId="231" applyNumberFormat="1" applyFont="1" applyFill="1" applyBorder="1" applyAlignment="1">
      <alignment vertical="center" wrapText="1"/>
    </xf>
    <xf numFmtId="165" fontId="115" fillId="45" borderId="33" xfId="388" applyNumberFormat="1" applyFont="1" applyFill="1" applyBorder="1" applyAlignment="1">
      <alignment vertical="center"/>
    </xf>
    <xf numFmtId="165" fontId="115" fillId="45" borderId="27" xfId="388" applyNumberFormat="1" applyFont="1" applyFill="1" applyBorder="1" applyAlignment="1">
      <alignment vertical="center"/>
    </xf>
    <xf numFmtId="165" fontId="115" fillId="0" borderId="33" xfId="231" applyNumberFormat="1" applyFont="1" applyFill="1" applyBorder="1" applyAlignment="1">
      <alignment vertical="center" wrapText="1"/>
    </xf>
    <xf numFmtId="165" fontId="115" fillId="0" borderId="27" xfId="231" applyNumberFormat="1" applyFont="1" applyFill="1" applyBorder="1" applyAlignment="1">
      <alignment vertical="center" wrapText="1"/>
    </xf>
    <xf numFmtId="165" fontId="115" fillId="0" borderId="34" xfId="231" applyNumberFormat="1" applyFont="1" applyBorder="1" applyAlignment="1" applyProtection="1">
      <alignment vertical="center" wrapText="1"/>
      <protection locked="0"/>
    </xf>
    <xf numFmtId="165" fontId="110" fillId="0" borderId="35" xfId="231" applyNumberFormat="1" applyFont="1" applyBorder="1" applyAlignment="1" applyProtection="1">
      <alignment vertical="center" wrapText="1"/>
      <protection locked="0"/>
    </xf>
    <xf numFmtId="165" fontId="110" fillId="0" borderId="29" xfId="231" applyNumberFormat="1" applyFont="1" applyBorder="1" applyAlignment="1" applyProtection="1">
      <alignment vertical="center" wrapText="1"/>
      <protection locked="0"/>
    </xf>
    <xf numFmtId="165" fontId="110" fillId="36" borderId="30" xfId="231" applyNumberFormat="1" applyFont="1" applyFill="1" applyBorder="1" applyAlignment="1">
      <alignment horizontal="center" vertical="center"/>
    </xf>
    <xf numFmtId="165" fontId="110" fillId="36" borderId="26" xfId="231" applyNumberFormat="1" applyFont="1" applyFill="1" applyBorder="1" applyAlignment="1">
      <alignment horizontal="center" vertical="center"/>
    </xf>
    <xf numFmtId="165" fontId="110" fillId="44" borderId="67" xfId="231" applyNumberFormat="1" applyFont="1" applyFill="1" applyBorder="1" applyAlignment="1">
      <alignment vertical="center" wrapText="1"/>
    </xf>
    <xf numFmtId="2" fontId="115" fillId="0" borderId="74" xfId="319" applyNumberFormat="1" applyFont="1" applyBorder="1" applyAlignment="1">
      <alignment vertical="center" wrapText="1"/>
    </xf>
    <xf numFmtId="2" fontId="115" fillId="0" borderId="72" xfId="319" applyNumberFormat="1" applyFont="1" applyBorder="1" applyAlignment="1">
      <alignment vertical="center" wrapText="1"/>
    </xf>
    <xf numFmtId="2" fontId="115" fillId="0" borderId="75" xfId="319" applyNumberFormat="1" applyFont="1" applyBorder="1" applyAlignment="1">
      <alignment vertical="center" wrapText="1"/>
    </xf>
    <xf numFmtId="165" fontId="111" fillId="44" borderId="67" xfId="231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vertical="center" wrapText="1"/>
    </xf>
    <xf numFmtId="2" fontId="115" fillId="45" borderId="75" xfId="380" applyNumberFormat="1" applyFont="1" applyFill="1" applyBorder="1" applyAlignment="1">
      <alignment vertical="center" wrapText="1"/>
    </xf>
    <xf numFmtId="0" fontId="115" fillId="45" borderId="75" xfId="380" applyFont="1" applyFill="1" applyBorder="1" applyAlignment="1">
      <alignment vertical="center" wrapText="1"/>
    </xf>
    <xf numFmtId="0" fontId="115" fillId="45" borderId="72" xfId="380" applyFont="1" applyFill="1" applyBorder="1" applyAlignment="1">
      <alignment vertical="center" wrapText="1"/>
    </xf>
    <xf numFmtId="165" fontId="111" fillId="44" borderId="76" xfId="231" applyNumberFormat="1" applyFont="1" applyFill="1" applyBorder="1" applyAlignment="1">
      <alignment vertical="center" wrapText="1"/>
    </xf>
    <xf numFmtId="2" fontId="115" fillId="45" borderId="74" xfId="380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horizontal="left" vertical="center" wrapText="1"/>
    </xf>
    <xf numFmtId="0" fontId="115" fillId="0" borderId="72" xfId="380" applyFont="1" applyFill="1" applyBorder="1" applyAlignment="1">
      <alignment vertical="center" wrapText="1"/>
    </xf>
    <xf numFmtId="0" fontId="115" fillId="0" borderId="75" xfId="380" applyFont="1" applyFill="1" applyBorder="1" applyAlignment="1">
      <alignment vertical="center" wrapText="1"/>
    </xf>
    <xf numFmtId="49" fontId="110" fillId="48" borderId="69" xfId="380" applyNumberFormat="1" applyFont="1" applyFill="1" applyBorder="1" applyAlignment="1">
      <alignment horizontal="center" vertical="center"/>
    </xf>
    <xf numFmtId="49" fontId="115" fillId="0" borderId="80" xfId="380" applyNumberFormat="1" applyFont="1" applyBorder="1" applyAlignment="1">
      <alignment horizontal="right" vertical="center"/>
    </xf>
    <xf numFmtId="49" fontId="115" fillId="0" borderId="81" xfId="380" applyNumberFormat="1" applyFont="1" applyBorder="1" applyAlignment="1">
      <alignment horizontal="right" vertical="center"/>
    </xf>
    <xf numFmtId="49" fontId="115" fillId="0" borderId="82" xfId="380" applyNumberFormat="1" applyFont="1" applyBorder="1" applyAlignment="1">
      <alignment horizontal="right" vertical="center"/>
    </xf>
    <xf numFmtId="49" fontId="115" fillId="0" borderId="82" xfId="380" applyNumberFormat="1" applyFont="1" applyFill="1" applyBorder="1" applyAlignment="1">
      <alignment horizontal="right" vertical="center"/>
    </xf>
    <xf numFmtId="49" fontId="115" fillId="0" borderId="80" xfId="380" applyNumberFormat="1" applyFont="1" applyFill="1" applyBorder="1" applyAlignment="1">
      <alignment horizontal="right" vertical="center"/>
    </xf>
    <xf numFmtId="49" fontId="110" fillId="48" borderId="78" xfId="380" applyNumberFormat="1" applyFont="1" applyFill="1" applyBorder="1" applyAlignment="1">
      <alignment horizontal="center" vertical="center"/>
    </xf>
    <xf numFmtId="165" fontId="115" fillId="36" borderId="26" xfId="231" applyNumberFormat="1" applyFont="1" applyFill="1" applyBorder="1" applyAlignment="1">
      <alignment vertical="center" wrapText="1"/>
    </xf>
    <xf numFmtId="0" fontId="115" fillId="0" borderId="0" xfId="0" applyFont="1" applyAlignment="1">
      <alignment horizontal="center" vertical="center"/>
    </xf>
    <xf numFmtId="165" fontId="118" fillId="0" borderId="0" xfId="319" applyNumberFormat="1" applyFont="1" applyFill="1" applyBorder="1" applyAlignment="1">
      <alignment vertical="center"/>
    </xf>
    <xf numFmtId="0" fontId="115" fillId="50" borderId="13" xfId="0" applyFont="1" applyFill="1" applyBorder="1" applyAlignment="1">
      <alignment horizontal="center" vertical="top" textRotation="90" wrapText="1"/>
    </xf>
    <xf numFmtId="165" fontId="110" fillId="51" borderId="32" xfId="231" applyNumberFormat="1" applyFont="1" applyFill="1" applyBorder="1" applyAlignment="1">
      <alignment vertical="center"/>
    </xf>
    <xf numFmtId="165" fontId="110" fillId="50" borderId="32" xfId="231" applyNumberFormat="1" applyFont="1" applyFill="1" applyBorder="1" applyAlignment="1">
      <alignment vertical="center" wrapText="1"/>
    </xf>
    <xf numFmtId="165" fontId="110" fillId="50" borderId="32" xfId="231" applyNumberFormat="1" applyFont="1" applyFill="1" applyBorder="1" applyAlignment="1">
      <alignment horizontal="center" vertical="center"/>
    </xf>
    <xf numFmtId="0" fontId="115" fillId="50" borderId="34" xfId="0" applyFont="1" applyFill="1" applyBorder="1" applyAlignment="1">
      <alignment horizontal="center" vertical="top" textRotation="90" wrapText="1"/>
    </xf>
    <xf numFmtId="0" fontId="115" fillId="50" borderId="28" xfId="0" applyFont="1" applyFill="1" applyBorder="1" applyAlignment="1">
      <alignment horizontal="center" vertical="top" textRotation="90" wrapText="1"/>
    </xf>
    <xf numFmtId="165" fontId="110" fillId="51" borderId="30" xfId="231" applyNumberFormat="1" applyFont="1" applyFill="1" applyBorder="1" applyAlignment="1">
      <alignment vertical="center"/>
    </xf>
    <xf numFmtId="165" fontId="110" fillId="51" borderId="26" xfId="231" applyNumberFormat="1" applyFont="1" applyFill="1" applyBorder="1" applyAlignment="1">
      <alignment vertical="center"/>
    </xf>
    <xf numFmtId="165" fontId="115" fillId="0" borderId="74" xfId="231" applyNumberFormat="1" applyFont="1" applyBorder="1" applyAlignment="1" applyProtection="1">
      <alignment vertical="center" wrapText="1"/>
      <protection locked="0"/>
    </xf>
    <xf numFmtId="165" fontId="110" fillId="50" borderId="30" xfId="231" applyNumberFormat="1" applyFont="1" applyFill="1" applyBorder="1" applyAlignment="1">
      <alignment vertical="center" wrapText="1"/>
    </xf>
    <xf numFmtId="165" fontId="110" fillId="50" borderId="26" xfId="231" applyNumberFormat="1" applyFont="1" applyFill="1" applyBorder="1" applyAlignment="1">
      <alignment vertical="center" wrapText="1"/>
    </xf>
    <xf numFmtId="165" fontId="110" fillId="50" borderId="30" xfId="231" applyNumberFormat="1" applyFont="1" applyFill="1" applyBorder="1" applyAlignment="1">
      <alignment horizontal="center" vertical="center"/>
    </xf>
    <xf numFmtId="165" fontId="110" fillId="50" borderId="26" xfId="231" applyNumberFormat="1" applyFont="1" applyFill="1" applyBorder="1" applyAlignment="1">
      <alignment horizontal="center" vertical="center"/>
    </xf>
    <xf numFmtId="165" fontId="110" fillId="44" borderId="88" xfId="231" applyNumberFormat="1" applyFont="1" applyFill="1" applyBorder="1" applyAlignment="1">
      <alignment vertical="center"/>
    </xf>
    <xf numFmtId="165" fontId="115" fillId="0" borderId="89" xfId="231" applyNumberFormat="1" applyFont="1" applyBorder="1" applyAlignment="1" applyProtection="1">
      <alignment vertical="center" wrapText="1"/>
      <protection locked="0"/>
    </xf>
    <xf numFmtId="165" fontId="115" fillId="0" borderId="86" xfId="231" applyNumberFormat="1" applyFont="1" applyBorder="1" applyAlignment="1" applyProtection="1">
      <alignment vertical="center" wrapText="1"/>
      <protection locked="0"/>
    </xf>
    <xf numFmtId="165" fontId="115" fillId="0" borderId="90" xfId="231" applyNumberFormat="1" applyFont="1" applyFill="1" applyBorder="1" applyAlignment="1">
      <alignment vertical="center" wrapText="1"/>
    </xf>
    <xf numFmtId="165" fontId="110" fillId="46" borderId="88" xfId="231" applyNumberFormat="1" applyFont="1" applyFill="1" applyBorder="1" applyAlignment="1">
      <alignment vertical="center" wrapText="1"/>
    </xf>
    <xf numFmtId="165" fontId="115" fillId="46" borderId="89" xfId="231" applyNumberFormat="1" applyFont="1" applyFill="1" applyBorder="1" applyAlignment="1">
      <alignment vertical="center" wrapText="1"/>
    </xf>
    <xf numFmtId="165" fontId="115" fillId="46" borderId="90" xfId="231" applyNumberFormat="1" applyFont="1" applyFill="1" applyBorder="1" applyAlignment="1">
      <alignment vertical="center" wrapText="1"/>
    </xf>
    <xf numFmtId="165" fontId="110" fillId="0" borderId="88" xfId="231" applyNumberFormat="1" applyFont="1" applyBorder="1" applyAlignment="1" applyProtection="1">
      <alignment vertical="center" wrapText="1"/>
      <protection locked="0"/>
    </xf>
    <xf numFmtId="165" fontId="115" fillId="45" borderId="90" xfId="388" applyNumberFormat="1" applyFont="1" applyFill="1" applyBorder="1" applyAlignment="1">
      <alignment vertical="center"/>
    </xf>
    <xf numFmtId="165" fontId="110" fillId="36" borderId="88" xfId="231" applyNumberFormat="1" applyFont="1" applyFill="1" applyBorder="1" applyAlignment="1">
      <alignment vertical="center" wrapText="1"/>
    </xf>
    <xf numFmtId="165" fontId="115" fillId="45" borderId="86" xfId="388" applyNumberFormat="1" applyFont="1" applyFill="1" applyBorder="1" applyAlignment="1">
      <alignment vertical="center"/>
    </xf>
    <xf numFmtId="165" fontId="115" fillId="0" borderId="90" xfId="231" applyNumberFormat="1" applyFont="1" applyBorder="1" applyAlignment="1" applyProtection="1">
      <alignment vertical="center" wrapText="1"/>
      <protection locked="0"/>
    </xf>
    <xf numFmtId="165" fontId="110" fillId="46" borderId="91" xfId="231" applyNumberFormat="1" applyFont="1" applyFill="1" applyBorder="1" applyAlignment="1">
      <alignment vertical="center" wrapText="1"/>
    </xf>
    <xf numFmtId="165" fontId="115" fillId="45" borderId="89" xfId="388" applyNumberFormat="1" applyFont="1" applyFill="1" applyBorder="1" applyAlignment="1">
      <alignment vertical="center"/>
    </xf>
    <xf numFmtId="165" fontId="115" fillId="0" borderId="89" xfId="231" applyNumberFormat="1" applyFont="1" applyFill="1" applyBorder="1" applyAlignment="1">
      <alignment vertical="center" wrapText="1"/>
    </xf>
    <xf numFmtId="165" fontId="110" fillId="0" borderId="90" xfId="231" applyNumberFormat="1" applyFont="1" applyBorder="1" applyAlignment="1" applyProtection="1">
      <alignment vertical="center" wrapText="1"/>
      <protection locked="0"/>
    </xf>
    <xf numFmtId="165" fontId="110" fillId="36" borderId="88" xfId="231" applyNumberFormat="1" applyFont="1" applyFill="1" applyBorder="1" applyAlignment="1">
      <alignment horizontal="center" vertical="center"/>
    </xf>
    <xf numFmtId="0" fontId="115" fillId="36" borderId="64" xfId="0" applyFont="1" applyFill="1" applyBorder="1" applyAlignment="1">
      <alignment horizontal="center" vertical="top" textRotation="90" wrapText="1"/>
    </xf>
    <xf numFmtId="165" fontId="115" fillId="0" borderId="35" xfId="231" applyNumberFormat="1" applyFont="1" applyFill="1" applyBorder="1" applyAlignment="1">
      <alignment vertical="center" wrapText="1"/>
    </xf>
    <xf numFmtId="0" fontId="113" fillId="48" borderId="86" xfId="0" applyFont="1" applyFill="1" applyBorder="1" applyAlignment="1">
      <alignment horizontal="center" vertical="center" wrapText="1"/>
    </xf>
    <xf numFmtId="0" fontId="110" fillId="48" borderId="87" xfId="0" applyFont="1" applyFill="1" applyBorder="1" applyAlignment="1">
      <alignment horizontal="center" vertical="top" textRotation="90" wrapText="1"/>
    </xf>
    <xf numFmtId="165" fontId="115" fillId="0" borderId="12" xfId="231" applyNumberFormat="1" applyFont="1" applyBorder="1" applyAlignment="1" applyProtection="1">
      <alignment vertical="center" wrapText="1"/>
      <protection locked="0"/>
    </xf>
    <xf numFmtId="165" fontId="110" fillId="44" borderId="38" xfId="231" applyNumberFormat="1" applyFont="1" applyFill="1" applyBorder="1" applyAlignment="1">
      <alignment vertical="center"/>
    </xf>
    <xf numFmtId="165" fontId="115" fillId="0" borderId="41" xfId="231" applyNumberFormat="1" applyFont="1" applyBorder="1" applyAlignment="1" applyProtection="1">
      <alignment vertical="center" wrapText="1"/>
      <protection locked="0"/>
    </xf>
    <xf numFmtId="165" fontId="115" fillId="0" borderId="39" xfId="231" applyNumberFormat="1" applyFont="1" applyFill="1" applyBorder="1" applyAlignment="1">
      <alignment vertical="center" wrapText="1"/>
    </xf>
    <xf numFmtId="165" fontId="110" fillId="46" borderId="38" xfId="231" applyNumberFormat="1" applyFont="1" applyFill="1" applyBorder="1" applyAlignment="1">
      <alignment vertical="center" wrapText="1"/>
    </xf>
    <xf numFmtId="165" fontId="115" fillId="46" borderId="40" xfId="231" applyNumberFormat="1" applyFont="1" applyFill="1" applyBorder="1" applyAlignment="1">
      <alignment vertical="center" wrapText="1"/>
    </xf>
    <xf numFmtId="165" fontId="115" fillId="46" borderId="39" xfId="231" applyNumberFormat="1" applyFont="1" applyFill="1" applyBorder="1" applyAlignment="1">
      <alignment vertical="center" wrapText="1"/>
    </xf>
    <xf numFmtId="165" fontId="110" fillId="0" borderId="38" xfId="231" applyNumberFormat="1" applyFont="1" applyBorder="1" applyAlignment="1" applyProtection="1">
      <alignment vertical="center" wrapText="1"/>
      <protection locked="0"/>
    </xf>
    <xf numFmtId="165" fontId="115" fillId="45" borderId="39" xfId="388" applyNumberFormat="1" applyFont="1" applyFill="1" applyBorder="1" applyAlignment="1">
      <alignment vertical="center"/>
    </xf>
    <xf numFmtId="165" fontId="110" fillId="36" borderId="38" xfId="231" applyNumberFormat="1" applyFont="1" applyFill="1" applyBorder="1" applyAlignment="1">
      <alignment vertical="center" wrapText="1"/>
    </xf>
    <xf numFmtId="165" fontId="115" fillId="45" borderId="41" xfId="388" applyNumberFormat="1" applyFont="1" applyFill="1" applyBorder="1" applyAlignment="1">
      <alignment vertical="center"/>
    </xf>
    <xf numFmtId="165" fontId="115" fillId="0" borderId="39" xfId="231" applyNumberFormat="1" applyFont="1" applyBorder="1" applyAlignment="1" applyProtection="1">
      <alignment vertical="center" wrapText="1"/>
      <protection locked="0"/>
    </xf>
    <xf numFmtId="165" fontId="110" fillId="46" borderId="42" xfId="231" applyNumberFormat="1" applyFont="1" applyFill="1" applyBorder="1" applyAlignment="1">
      <alignment vertical="center" wrapText="1"/>
    </xf>
    <xf numFmtId="165" fontId="115" fillId="45" borderId="40" xfId="388" applyNumberFormat="1" applyFont="1" applyFill="1" applyBorder="1" applyAlignment="1">
      <alignment vertical="center"/>
    </xf>
    <xf numFmtId="165" fontId="115" fillId="0" borderId="40" xfId="231" applyNumberFormat="1" applyFont="1" applyFill="1" applyBorder="1" applyAlignment="1">
      <alignment vertical="center" wrapText="1"/>
    </xf>
    <xf numFmtId="165" fontId="110" fillId="0" borderId="39" xfId="231" applyNumberFormat="1" applyFont="1" applyBorder="1" applyAlignment="1" applyProtection="1">
      <alignment vertical="center" wrapText="1"/>
      <protection locked="0"/>
    </xf>
    <xf numFmtId="165" fontId="110" fillId="36" borderId="38" xfId="231" applyNumberFormat="1" applyFont="1" applyFill="1" applyBorder="1" applyAlignment="1">
      <alignment horizontal="center" vertical="center"/>
    </xf>
    <xf numFmtId="165" fontId="110" fillId="47" borderId="69" xfId="231" applyNumberFormat="1" applyFont="1" applyFill="1" applyBorder="1" applyAlignment="1" applyProtection="1">
      <alignment vertical="center" wrapText="1"/>
      <protection locked="0"/>
    </xf>
    <xf numFmtId="165" fontId="110" fillId="47" borderId="80" xfId="231" applyNumberFormat="1" applyFont="1" applyFill="1" applyBorder="1" applyAlignment="1" applyProtection="1">
      <alignment vertical="center" wrapText="1"/>
      <protection locked="0"/>
    </xf>
    <xf numFmtId="165" fontId="110" fillId="47" borderId="81" xfId="231" applyNumberFormat="1" applyFont="1" applyFill="1" applyBorder="1" applyAlignment="1" applyProtection="1">
      <alignment vertical="center" wrapText="1"/>
      <protection locked="0"/>
    </xf>
    <xf numFmtId="165" fontId="110" fillId="47" borderId="82" xfId="231" applyNumberFormat="1" applyFont="1" applyFill="1" applyBorder="1" applyAlignment="1" applyProtection="1">
      <alignment vertical="center" wrapText="1"/>
      <protection locked="0"/>
    </xf>
    <xf numFmtId="165" fontId="110" fillId="47" borderId="78" xfId="231" applyNumberFormat="1" applyFont="1" applyFill="1" applyBorder="1" applyAlignment="1" applyProtection="1">
      <alignment vertical="center" wrapText="1"/>
      <protection locked="0"/>
    </xf>
    <xf numFmtId="165" fontId="110" fillId="47" borderId="94" xfId="231" applyNumberFormat="1" applyFont="1" applyFill="1" applyBorder="1" applyAlignment="1" applyProtection="1">
      <alignment vertical="center" wrapText="1"/>
      <protection locked="0"/>
    </xf>
    <xf numFmtId="165" fontId="110" fillId="44" borderId="69" xfId="231" applyNumberFormat="1" applyFont="1" applyFill="1" applyBorder="1" applyAlignment="1">
      <alignment vertical="center"/>
    </xf>
    <xf numFmtId="165" fontId="115" fillId="0" borderId="80" xfId="231" applyNumberFormat="1" applyFont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vertical="center" wrapText="1"/>
    </xf>
    <xf numFmtId="165" fontId="110" fillId="47" borderId="95" xfId="231" applyNumberFormat="1" applyFont="1" applyFill="1" applyBorder="1" applyAlignment="1" applyProtection="1">
      <alignment vertical="center" wrapText="1"/>
      <protection locked="0"/>
    </xf>
    <xf numFmtId="165" fontId="110" fillId="47" borderId="77" xfId="231" applyNumberFormat="1" applyFont="1" applyFill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horizontal="center" vertical="center"/>
    </xf>
    <xf numFmtId="165" fontId="115" fillId="0" borderId="63" xfId="231" applyNumberFormat="1" applyFont="1" applyBorder="1" applyAlignment="1" applyProtection="1">
      <alignment vertical="center" wrapText="1"/>
      <protection locked="0"/>
    </xf>
    <xf numFmtId="165" fontId="115" fillId="46" borderId="43" xfId="231" applyNumberFormat="1" applyFont="1" applyFill="1" applyBorder="1" applyAlignment="1">
      <alignment vertical="center" wrapText="1"/>
    </xf>
    <xf numFmtId="165" fontId="115" fillId="46" borderId="68" xfId="231" applyNumberFormat="1" applyFont="1" applyFill="1" applyBorder="1" applyAlignment="1">
      <alignment vertical="center" wrapText="1"/>
    </xf>
    <xf numFmtId="165" fontId="111" fillId="44" borderId="69" xfId="231" applyNumberFormat="1" applyFont="1" applyFill="1" applyBorder="1" applyAlignment="1">
      <alignment vertical="center" wrapText="1"/>
    </xf>
    <xf numFmtId="165" fontId="115" fillId="0" borderId="69" xfId="231" applyNumberFormat="1" applyFont="1" applyBorder="1" applyAlignment="1" applyProtection="1">
      <alignment vertical="center" wrapText="1"/>
      <protection locked="0"/>
    </xf>
    <xf numFmtId="0" fontId="4" fillId="0" borderId="0" xfId="319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319" applyFont="1" applyFill="1" applyAlignment="1">
      <alignment horizontal="center" vertical="center"/>
    </xf>
    <xf numFmtId="0" fontId="1" fillId="0" borderId="0" xfId="319" applyFont="1" applyAlignment="1">
      <alignment vertical="center"/>
    </xf>
    <xf numFmtId="0" fontId="108" fillId="0" borderId="0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 vertical="center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4" fillId="0" borderId="0" xfId="319" applyFont="1" applyFill="1" applyAlignment="1">
      <alignment horizontal="left" vertical="center"/>
    </xf>
    <xf numFmtId="14" fontId="4" fillId="0" borderId="0" xfId="0" applyNumberFormat="1" applyFont="1" applyFill="1" applyAlignment="1">
      <alignment vertical="center"/>
    </xf>
    <xf numFmtId="0" fontId="108" fillId="0" borderId="0" xfId="386" applyFont="1" applyFill="1" applyBorder="1" applyAlignment="1">
      <alignment horizontal="center" vertical="center"/>
    </xf>
    <xf numFmtId="0" fontId="3" fillId="0" borderId="0" xfId="319" applyFont="1" applyFill="1" applyBorder="1" applyAlignment="1" applyProtection="1">
      <alignment horizontal="left"/>
      <protection locked="0"/>
    </xf>
    <xf numFmtId="0" fontId="108" fillId="0" borderId="0" xfId="319" applyFont="1" applyFill="1" applyBorder="1" applyAlignment="1">
      <alignment horizontal="center" vertical="center"/>
    </xf>
    <xf numFmtId="0" fontId="112" fillId="50" borderId="34" xfId="0" applyFont="1" applyFill="1" applyBorder="1" applyAlignment="1">
      <alignment horizontal="center" vertical="center" wrapText="1"/>
    </xf>
    <xf numFmtId="0" fontId="112" fillId="50" borderId="13" xfId="0" applyFont="1" applyFill="1" applyBorder="1" applyAlignment="1">
      <alignment horizontal="center" vertical="center" wrapText="1"/>
    </xf>
    <xf numFmtId="0" fontId="112" fillId="50" borderId="28" xfId="0" applyFont="1" applyFill="1" applyBorder="1" applyAlignment="1">
      <alignment horizontal="center" vertical="center" wrapText="1"/>
    </xf>
    <xf numFmtId="0" fontId="116" fillId="50" borderId="83" xfId="0" applyNumberFormat="1" applyFont="1" applyFill="1" applyBorder="1" applyAlignment="1" applyProtection="1">
      <alignment horizontal="center" vertical="center" wrapText="1"/>
    </xf>
    <xf numFmtId="0" fontId="116" fillId="50" borderId="84" xfId="0" applyNumberFormat="1" applyFont="1" applyFill="1" applyBorder="1" applyAlignment="1" applyProtection="1">
      <alignment horizontal="center" vertical="center" wrapText="1"/>
    </xf>
    <xf numFmtId="0" fontId="116" fillId="50" borderId="71" xfId="0" applyNumberFormat="1" applyFont="1" applyFill="1" applyBorder="1" applyAlignment="1" applyProtection="1">
      <alignment horizontal="center" vertical="center" wrapText="1"/>
    </xf>
    <xf numFmtId="0" fontId="110" fillId="0" borderId="0" xfId="0" applyFont="1" applyBorder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6" fillId="36" borderId="43" xfId="0" applyNumberFormat="1" applyFont="1" applyFill="1" applyBorder="1" applyAlignment="1" applyProtection="1">
      <alignment horizontal="center" vertical="center" wrapText="1"/>
    </xf>
    <xf numFmtId="0" fontId="116" fillId="36" borderId="63" xfId="0" applyNumberFormat="1" applyFont="1" applyFill="1" applyBorder="1" applyAlignment="1" applyProtection="1">
      <alignment horizontal="center" vertical="center" wrapText="1"/>
    </xf>
    <xf numFmtId="0" fontId="115" fillId="36" borderId="34" xfId="0" applyFont="1" applyFill="1" applyBorder="1" applyAlignment="1" applyProtection="1">
      <alignment horizontal="center" vertical="top" textRotation="90" wrapText="1"/>
    </xf>
    <xf numFmtId="0" fontId="115" fillId="36" borderId="64" xfId="0" applyFont="1" applyFill="1" applyBorder="1" applyAlignment="1" applyProtection="1">
      <alignment horizontal="center" vertical="top" textRotation="90" wrapText="1"/>
    </xf>
    <xf numFmtId="0" fontId="115" fillId="36" borderId="13" xfId="0" applyFont="1" applyFill="1" applyBorder="1" applyAlignment="1" applyProtection="1">
      <alignment horizontal="center" vertical="top" textRotation="90" wrapText="1"/>
    </xf>
    <xf numFmtId="0" fontId="115" fillId="36" borderId="25" xfId="0" applyFont="1" applyFill="1" applyBorder="1" applyAlignment="1" applyProtection="1">
      <alignment horizontal="center" vertical="top" textRotation="90" wrapText="1"/>
    </xf>
    <xf numFmtId="0" fontId="115" fillId="36" borderId="28" xfId="0" applyFont="1" applyFill="1" applyBorder="1" applyAlignment="1" applyProtection="1">
      <alignment horizontal="center" vertical="top" textRotation="90" wrapText="1"/>
    </xf>
    <xf numFmtId="0" fontId="115" fillId="36" borderId="65" xfId="0" applyFont="1" applyFill="1" applyBorder="1" applyAlignment="1" applyProtection="1">
      <alignment horizontal="center" vertical="top" textRotation="90" wrapText="1"/>
    </xf>
    <xf numFmtId="0" fontId="110" fillId="0" borderId="0" xfId="0" applyFont="1" applyBorder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  <xf numFmtId="0" fontId="116" fillId="49" borderId="68" xfId="0" applyNumberFormat="1" applyFont="1" applyFill="1" applyBorder="1" applyAlignment="1" applyProtection="1">
      <alignment horizontal="center" vertical="center" wrapText="1"/>
    </xf>
    <xf numFmtId="0" fontId="115" fillId="48" borderId="94" xfId="0" applyNumberFormat="1" applyFont="1" applyFill="1" applyBorder="1" applyAlignment="1" applyProtection="1">
      <alignment horizontal="center" vertical="top" textRotation="90" wrapText="1"/>
    </xf>
    <xf numFmtId="0" fontId="115" fillId="48" borderId="81" xfId="0" applyNumberFormat="1" applyFont="1" applyFill="1" applyBorder="1" applyAlignment="1" applyProtection="1">
      <alignment horizontal="center" vertical="top" textRotation="90" wrapText="1"/>
    </xf>
    <xf numFmtId="0" fontId="115" fillId="48" borderId="95" xfId="0" applyNumberFormat="1" applyFont="1" applyFill="1" applyBorder="1" applyAlignment="1" applyProtection="1">
      <alignment horizontal="center" vertical="top" textRotation="90" wrapText="1"/>
    </xf>
    <xf numFmtId="0" fontId="116" fillId="36" borderId="92" xfId="0" applyNumberFormat="1" applyFont="1" applyFill="1" applyBorder="1" applyAlignment="1" applyProtection="1">
      <alignment horizontal="center" vertical="center" wrapText="1"/>
    </xf>
    <xf numFmtId="0" fontId="115" fillId="36" borderId="41" xfId="0" applyFont="1" applyFill="1" applyBorder="1" applyAlignment="1" applyProtection="1">
      <alignment horizontal="center" vertical="center" textRotation="90" wrapText="1"/>
    </xf>
    <xf numFmtId="0" fontId="115" fillId="36" borderId="93" xfId="0" applyFont="1" applyFill="1" applyBorder="1" applyAlignment="1" applyProtection="1">
      <alignment horizontal="center" vertical="center" textRotation="90" wrapText="1"/>
    </xf>
    <xf numFmtId="0" fontId="115" fillId="36" borderId="13" xfId="0" applyFont="1" applyFill="1" applyBorder="1" applyAlignment="1" applyProtection="1">
      <alignment horizontal="center" vertical="center" textRotation="90" wrapText="1"/>
    </xf>
    <xf numFmtId="0" fontId="115" fillId="36" borderId="25" xfId="0" applyFont="1" applyFill="1" applyBorder="1" applyAlignment="1" applyProtection="1">
      <alignment horizontal="center" vertical="center" textRotation="90" wrapText="1"/>
    </xf>
    <xf numFmtId="0" fontId="113" fillId="36" borderId="13" xfId="0" applyFont="1" applyFill="1" applyBorder="1" applyAlignment="1">
      <alignment horizontal="center" vertical="center" wrapText="1"/>
    </xf>
    <xf numFmtId="0" fontId="113" fillId="36" borderId="34" xfId="0" applyFont="1" applyFill="1" applyBorder="1" applyAlignment="1">
      <alignment horizontal="center" vertical="center" wrapText="1"/>
    </xf>
    <xf numFmtId="0" fontId="115" fillId="36" borderId="86" xfId="0" applyFont="1" applyFill="1" applyBorder="1" applyAlignment="1" applyProtection="1">
      <alignment horizontal="center" vertical="top" textRotation="90" wrapText="1"/>
    </xf>
    <xf numFmtId="0" fontId="115" fillId="36" borderId="87" xfId="0" applyFont="1" applyFill="1" applyBorder="1" applyAlignment="1" applyProtection="1">
      <alignment horizontal="center" vertical="top" textRotation="90" wrapText="1"/>
    </xf>
    <xf numFmtId="0" fontId="116" fillId="36" borderId="85" xfId="0" applyNumberFormat="1" applyFont="1" applyFill="1" applyBorder="1" applyAlignment="1" applyProtection="1">
      <alignment horizontal="center" vertical="center" wrapText="1"/>
    </xf>
    <xf numFmtId="0" fontId="110" fillId="36" borderId="66" xfId="388" applyFont="1" applyFill="1" applyBorder="1" applyAlignment="1">
      <alignment horizontal="center" vertical="center" wrapText="1"/>
    </xf>
    <xf numFmtId="0" fontId="110" fillId="36" borderId="67" xfId="388" applyFont="1" applyFill="1" applyBorder="1" applyAlignment="1">
      <alignment horizontal="center" vertical="center" wrapText="1"/>
    </xf>
    <xf numFmtId="0" fontId="110" fillId="49" borderId="77" xfId="388" applyFont="1" applyFill="1" applyBorder="1" applyAlignment="1">
      <alignment horizontal="center" vertical="center" textRotation="90"/>
    </xf>
    <xf numFmtId="0" fontId="110" fillId="49" borderId="78" xfId="388" applyFont="1" applyFill="1" applyBorder="1" applyAlignment="1">
      <alignment horizontal="center" vertical="center" textRotation="90"/>
    </xf>
    <xf numFmtId="0" fontId="110" fillId="49" borderId="79" xfId="388" applyFont="1" applyFill="1" applyBorder="1" applyAlignment="1">
      <alignment horizontal="center" vertical="center" textRotation="90"/>
    </xf>
    <xf numFmtId="0" fontId="110" fillId="49" borderId="71" xfId="0" applyNumberFormat="1" applyFont="1" applyFill="1" applyBorder="1" applyAlignment="1" applyProtection="1">
      <alignment horizontal="center" vertical="center" wrapText="1"/>
    </xf>
    <xf numFmtId="0" fontId="110" fillId="49" borderId="72" xfId="0" applyNumberFormat="1" applyFont="1" applyFill="1" applyBorder="1" applyAlignment="1" applyProtection="1">
      <alignment horizontal="center" vertical="center" wrapText="1"/>
    </xf>
    <xf numFmtId="0" fontId="110" fillId="49" borderId="73" xfId="0" applyNumberFormat="1" applyFont="1" applyFill="1" applyBorder="1" applyAlignment="1" applyProtection="1">
      <alignment horizontal="center" vertical="center" wrapText="1"/>
    </xf>
    <xf numFmtId="0" fontId="113" fillId="48" borderId="34" xfId="0" applyFont="1" applyFill="1" applyBorder="1" applyAlignment="1">
      <alignment horizontal="center" vertical="center" wrapText="1"/>
    </xf>
    <xf numFmtId="0" fontId="113" fillId="48" borderId="13" xfId="0" applyFont="1" applyFill="1" applyBorder="1" applyAlignment="1">
      <alignment horizontal="center" vertical="center" wrapText="1"/>
    </xf>
    <xf numFmtId="0" fontId="116" fillId="48" borderId="63" xfId="0" applyNumberFormat="1" applyFont="1" applyFill="1" applyBorder="1" applyAlignment="1" applyProtection="1">
      <alignment horizontal="center" vertical="center" wrapText="1"/>
    </xf>
    <xf numFmtId="0" fontId="116" fillId="48" borderId="43" xfId="0" applyNumberFormat="1" applyFont="1" applyFill="1" applyBorder="1" applyAlignment="1" applyProtection="1">
      <alignment horizontal="center" vertical="center" wrapText="1"/>
    </xf>
    <xf numFmtId="0" fontId="116" fillId="48" borderId="85" xfId="0" applyNumberFormat="1" applyFont="1" applyFill="1" applyBorder="1" applyAlignment="1" applyProtection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83344</xdr:rowOff>
    </xdr:from>
    <xdr:to>
      <xdr:col>3</xdr:col>
      <xdr:colOff>585763</xdr:colOff>
      <xdr:row>2</xdr:row>
      <xdr:rowOff>130969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F6B680-8CEA-460B-8760-D872A9FB0A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83344"/>
          <a:ext cx="2240733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550045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FBEC46-C504-4F4D-9DC0-063BB6591D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0733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1847827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CF26A6-E641-4BE2-8811-2B6D25FF32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0733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4:F61"/>
  <sheetViews>
    <sheetView showGridLines="0" zoomScale="80" zoomScaleNormal="80" workbookViewId="0">
      <pane ySplit="9" topLeftCell="A10" activePane="bottomLeft" state="frozen"/>
      <selection pane="bottomLeft" activeCell="D16" sqref="D16"/>
    </sheetView>
  </sheetViews>
  <sheetFormatPr defaultRowHeight="15"/>
  <cols>
    <col min="1" max="1" width="2" style="4" customWidth="1"/>
    <col min="2" max="2" width="15.7109375" style="4" customWidth="1"/>
    <col min="3" max="3" width="7.7109375" style="4" customWidth="1"/>
    <col min="4" max="4" width="80.7109375" style="4" customWidth="1"/>
    <col min="5" max="5" width="16.7109375" style="4" customWidth="1"/>
    <col min="6" max="6" width="12.85546875" style="4" customWidth="1"/>
    <col min="7" max="16384" width="9.140625" style="4"/>
  </cols>
  <sheetData>
    <row r="4" spans="2:6" s="8" customFormat="1" ht="15" customHeight="1">
      <c r="B4" s="330" t="s">
        <v>82</v>
      </c>
      <c r="C4" s="330"/>
      <c r="D4" s="74" t="s">
        <v>243</v>
      </c>
      <c r="E4" s="205" t="s">
        <v>235</v>
      </c>
    </row>
    <row r="5" spans="2:6" s="8" customFormat="1" ht="15" customHeight="1">
      <c r="B5" s="331" t="s">
        <v>244</v>
      </c>
      <c r="C5" s="331"/>
      <c r="D5" s="331"/>
      <c r="E5" s="331"/>
      <c r="F5" s="75"/>
    </row>
    <row r="6" spans="2:6" ht="5.0999999999999996" customHeight="1">
      <c r="B6" s="8"/>
      <c r="C6" s="8"/>
    </row>
    <row r="7" spans="2:6" ht="15" customHeight="1">
      <c r="B7" s="58"/>
      <c r="C7" s="332" t="s">
        <v>83</v>
      </c>
      <c r="D7" s="333"/>
      <c r="E7" s="333"/>
    </row>
    <row r="8" spans="2:6" ht="15" customHeight="1" thickBot="1">
      <c r="E8" s="78" t="s">
        <v>84</v>
      </c>
    </row>
    <row r="9" spans="2:6" ht="30" customHeight="1" thickBot="1">
      <c r="B9" s="68" t="s">
        <v>85</v>
      </c>
      <c r="C9" s="1" t="s">
        <v>86</v>
      </c>
      <c r="D9" s="2"/>
      <c r="E9" s="3" t="s">
        <v>87</v>
      </c>
    </row>
    <row r="10" spans="2:6" ht="5.0999999999999996" customHeight="1">
      <c r="C10" s="14"/>
      <c r="D10" s="19"/>
      <c r="E10" s="76"/>
    </row>
    <row r="11" spans="2:6" ht="15.75" thickBot="1">
      <c r="C11" s="334" t="s">
        <v>88</v>
      </c>
      <c r="D11" s="334"/>
      <c r="E11" s="334"/>
    </row>
    <row r="12" spans="2:6" s="8" customFormat="1" ht="15" customHeight="1">
      <c r="B12" s="5" t="s">
        <v>89</v>
      </c>
      <c r="C12" s="6">
        <v>1</v>
      </c>
      <c r="D12" s="29" t="s">
        <v>238</v>
      </c>
      <c r="E12" s="60">
        <v>2563340.46</v>
      </c>
    </row>
    <row r="13" spans="2:6" s="8" customFormat="1" ht="15" customHeight="1">
      <c r="B13" s="9" t="s">
        <v>90</v>
      </c>
      <c r="C13" s="10">
        <v>2</v>
      </c>
      <c r="D13" s="33" t="s">
        <v>91</v>
      </c>
      <c r="E13" s="61">
        <v>14187513.93</v>
      </c>
    </row>
    <row r="14" spans="2:6" s="8" customFormat="1" ht="15" customHeight="1">
      <c r="B14" s="9" t="s">
        <v>92</v>
      </c>
      <c r="C14" s="10">
        <v>3</v>
      </c>
      <c r="D14" s="33" t="s">
        <v>93</v>
      </c>
      <c r="E14" s="61">
        <v>0</v>
      </c>
    </row>
    <row r="15" spans="2:6" s="8" customFormat="1" ht="15" customHeight="1">
      <c r="B15" s="9" t="s">
        <v>94</v>
      </c>
      <c r="C15" s="10">
        <v>4</v>
      </c>
      <c r="D15" s="34" t="s">
        <v>95</v>
      </c>
      <c r="E15" s="61">
        <v>0</v>
      </c>
    </row>
    <row r="16" spans="2:6" s="8" customFormat="1" ht="30">
      <c r="B16" s="9" t="s">
        <v>96</v>
      </c>
      <c r="C16" s="10">
        <v>5</v>
      </c>
      <c r="D16" s="64" t="s">
        <v>97</v>
      </c>
      <c r="E16" s="61">
        <v>0</v>
      </c>
    </row>
    <row r="17" spans="2:6" s="8" customFormat="1" ht="15" customHeight="1">
      <c r="B17" s="9" t="s">
        <v>98</v>
      </c>
      <c r="C17" s="10">
        <v>6</v>
      </c>
      <c r="D17" s="34" t="s">
        <v>99</v>
      </c>
      <c r="E17" s="61">
        <v>17523407.140000001</v>
      </c>
    </row>
    <row r="18" spans="2:6" s="8" customFormat="1" ht="15" customHeight="1">
      <c r="B18" s="9" t="s">
        <v>100</v>
      </c>
      <c r="C18" s="10">
        <v>7</v>
      </c>
      <c r="D18" s="33" t="s">
        <v>101</v>
      </c>
      <c r="E18" s="61">
        <v>6562427.3499999996</v>
      </c>
    </row>
    <row r="19" spans="2:6" s="8" customFormat="1" ht="15" customHeight="1">
      <c r="B19" s="9" t="s">
        <v>102</v>
      </c>
      <c r="C19" s="10">
        <v>8</v>
      </c>
      <c r="D19" s="34" t="s">
        <v>103</v>
      </c>
      <c r="E19" s="61">
        <v>0</v>
      </c>
    </row>
    <row r="20" spans="2:6" s="8" customFormat="1" ht="15" customHeight="1">
      <c r="B20" s="9" t="s">
        <v>104</v>
      </c>
      <c r="C20" s="10">
        <v>9</v>
      </c>
      <c r="D20" s="33" t="s">
        <v>105</v>
      </c>
      <c r="E20" s="61">
        <v>0</v>
      </c>
    </row>
    <row r="21" spans="2:6" s="8" customFormat="1" ht="15" customHeight="1">
      <c r="B21" s="9" t="s">
        <v>106</v>
      </c>
      <c r="C21" s="10">
        <v>10</v>
      </c>
      <c r="D21" s="33" t="s">
        <v>107</v>
      </c>
      <c r="E21" s="61">
        <v>0</v>
      </c>
    </row>
    <row r="22" spans="2:6" s="8" customFormat="1" ht="15" customHeight="1">
      <c r="B22" s="9" t="s">
        <v>108</v>
      </c>
      <c r="C22" s="10">
        <v>11</v>
      </c>
      <c r="D22" s="33" t="s">
        <v>109</v>
      </c>
      <c r="E22" s="61">
        <v>1262381</v>
      </c>
    </row>
    <row r="23" spans="2:6" s="8" customFormat="1" ht="15" customHeight="1">
      <c r="B23" s="9" t="s">
        <v>110</v>
      </c>
      <c r="C23" s="10">
        <v>12</v>
      </c>
      <c r="D23" s="33" t="s">
        <v>111</v>
      </c>
      <c r="E23" s="61">
        <v>12559581.16</v>
      </c>
    </row>
    <row r="24" spans="2:6" s="8" customFormat="1" ht="15" customHeight="1">
      <c r="B24" s="9" t="s">
        <v>112</v>
      </c>
      <c r="C24" s="10">
        <v>13</v>
      </c>
      <c r="D24" s="33" t="s">
        <v>113</v>
      </c>
      <c r="E24" s="61">
        <v>736989.11</v>
      </c>
    </row>
    <row r="25" spans="2:6" s="8" customFormat="1" ht="15" customHeight="1">
      <c r="B25" s="9" t="s">
        <v>114</v>
      </c>
      <c r="C25" s="10">
        <v>14</v>
      </c>
      <c r="D25" s="33" t="s">
        <v>115</v>
      </c>
      <c r="E25" s="61">
        <v>1213477.5499999998</v>
      </c>
    </row>
    <row r="26" spans="2:6" s="8" customFormat="1" ht="15" customHeight="1">
      <c r="B26" s="9" t="s">
        <v>116</v>
      </c>
      <c r="C26" s="10">
        <v>15</v>
      </c>
      <c r="D26" s="33" t="s">
        <v>117</v>
      </c>
      <c r="E26" s="61">
        <v>0</v>
      </c>
    </row>
    <row r="27" spans="2:6" s="8" customFormat="1" ht="15" customHeight="1">
      <c r="B27" s="9" t="s">
        <v>118</v>
      </c>
      <c r="C27" s="10">
        <v>16</v>
      </c>
      <c r="D27" s="33" t="s">
        <v>119</v>
      </c>
      <c r="E27" s="61">
        <v>648556.83999999985</v>
      </c>
    </row>
    <row r="28" spans="2:6" s="8" customFormat="1" ht="15" customHeight="1">
      <c r="B28" s="9" t="s">
        <v>120</v>
      </c>
      <c r="C28" s="10">
        <v>17</v>
      </c>
      <c r="D28" s="33" t="s">
        <v>121</v>
      </c>
      <c r="E28" s="61">
        <v>246021.98</v>
      </c>
    </row>
    <row r="29" spans="2:6" s="8" customFormat="1" ht="15" customHeight="1">
      <c r="B29" s="9" t="s">
        <v>122</v>
      </c>
      <c r="C29" s="10">
        <v>18</v>
      </c>
      <c r="D29" s="65" t="s">
        <v>123</v>
      </c>
      <c r="E29" s="61">
        <v>929369.65</v>
      </c>
    </row>
    <row r="30" spans="2:6" s="8" customFormat="1" ht="15" customHeight="1" thickBot="1">
      <c r="B30" s="12" t="s">
        <v>124</v>
      </c>
      <c r="C30" s="47">
        <v>19</v>
      </c>
      <c r="D30" s="77" t="s">
        <v>125</v>
      </c>
      <c r="E30" s="62">
        <v>58433066.170000002</v>
      </c>
    </row>
    <row r="31" spans="2:6" ht="5.0999999999999996" customHeight="1">
      <c r="B31" s="13"/>
      <c r="C31" s="14"/>
      <c r="D31" s="15"/>
      <c r="E31" s="16"/>
      <c r="F31" s="8"/>
    </row>
    <row r="32" spans="2:6" ht="15.75" thickBot="1">
      <c r="B32" s="13"/>
      <c r="C32" s="334" t="s">
        <v>126</v>
      </c>
      <c r="D32" s="334"/>
      <c r="E32" s="334"/>
    </row>
    <row r="33" spans="2:5" s="8" customFormat="1" ht="15" customHeight="1">
      <c r="B33" s="5" t="s">
        <v>127</v>
      </c>
      <c r="C33" s="6">
        <v>20</v>
      </c>
      <c r="D33" s="66" t="s">
        <v>128</v>
      </c>
      <c r="E33" s="60">
        <v>21365654.690000001</v>
      </c>
    </row>
    <row r="34" spans="2:5" s="8" customFormat="1" ht="15" customHeight="1">
      <c r="B34" s="9" t="s">
        <v>129</v>
      </c>
      <c r="C34" s="10">
        <v>21</v>
      </c>
      <c r="D34" s="67" t="s">
        <v>130</v>
      </c>
      <c r="E34" s="61">
        <v>18113438.960000001</v>
      </c>
    </row>
    <row r="35" spans="2:5" s="8" customFormat="1" ht="15" customHeight="1">
      <c r="B35" s="9" t="s">
        <v>131</v>
      </c>
      <c r="C35" s="10">
        <v>22</v>
      </c>
      <c r="D35" s="34" t="s">
        <v>132</v>
      </c>
      <c r="E35" s="61">
        <v>410750.58</v>
      </c>
    </row>
    <row r="36" spans="2:5" s="8" customFormat="1" ht="15" customHeight="1">
      <c r="B36" s="9" t="s">
        <v>133</v>
      </c>
      <c r="C36" s="10">
        <v>23</v>
      </c>
      <c r="D36" s="67" t="s">
        <v>134</v>
      </c>
      <c r="E36" s="61">
        <v>0</v>
      </c>
    </row>
    <row r="37" spans="2:5" s="8" customFormat="1" ht="15" customHeight="1">
      <c r="B37" s="9" t="s">
        <v>135</v>
      </c>
      <c r="C37" s="10">
        <v>24</v>
      </c>
      <c r="D37" s="67" t="s">
        <v>136</v>
      </c>
      <c r="E37" s="61">
        <v>0</v>
      </c>
    </row>
    <row r="38" spans="2:5" s="8" customFormat="1" ht="15" customHeight="1">
      <c r="B38" s="9" t="s">
        <v>137</v>
      </c>
      <c r="C38" s="10">
        <v>25</v>
      </c>
      <c r="D38" s="67" t="s">
        <v>138</v>
      </c>
      <c r="E38" s="61">
        <v>0</v>
      </c>
    </row>
    <row r="39" spans="2:5" s="8" customFormat="1" ht="15" customHeight="1">
      <c r="B39" s="9" t="s">
        <v>139</v>
      </c>
      <c r="C39" s="10">
        <v>26</v>
      </c>
      <c r="D39" s="67" t="s">
        <v>140</v>
      </c>
      <c r="E39" s="61">
        <v>0</v>
      </c>
    </row>
    <row r="40" spans="2:5" s="8" customFormat="1" ht="15" customHeight="1">
      <c r="B40" s="9" t="s">
        <v>141</v>
      </c>
      <c r="C40" s="10">
        <v>27</v>
      </c>
      <c r="D40" s="67" t="s">
        <v>142</v>
      </c>
      <c r="E40" s="61">
        <v>3629554.6</v>
      </c>
    </row>
    <row r="41" spans="2:5" s="8" customFormat="1" ht="15" customHeight="1">
      <c r="B41" s="9" t="s">
        <v>143</v>
      </c>
      <c r="C41" s="10">
        <v>28</v>
      </c>
      <c r="D41" s="67" t="s">
        <v>144</v>
      </c>
      <c r="E41" s="61">
        <v>0</v>
      </c>
    </row>
    <row r="42" spans="2:5" s="8" customFormat="1" ht="15" customHeight="1">
      <c r="B42" s="9" t="s">
        <v>145</v>
      </c>
      <c r="C42" s="10">
        <v>29</v>
      </c>
      <c r="D42" s="67" t="s">
        <v>146</v>
      </c>
      <c r="E42" s="61">
        <v>2125240.7934999997</v>
      </c>
    </row>
    <row r="43" spans="2:5" s="8" customFormat="1" ht="15" customHeight="1" thickBot="1">
      <c r="B43" s="12" t="s">
        <v>147</v>
      </c>
      <c r="C43" s="47">
        <v>30</v>
      </c>
      <c r="D43" s="69" t="s">
        <v>148</v>
      </c>
      <c r="E43" s="62">
        <v>45644639.623500004</v>
      </c>
    </row>
    <row r="44" spans="2:5" s="19" customFormat="1" ht="5.0999999999999996" customHeight="1">
      <c r="B44" s="17"/>
      <c r="C44" s="18"/>
      <c r="D44" s="15"/>
      <c r="E44" s="16"/>
    </row>
    <row r="45" spans="2:5" ht="15.75" thickBot="1">
      <c r="B45" s="20"/>
      <c r="C45" s="334" t="s">
        <v>149</v>
      </c>
      <c r="D45" s="334"/>
      <c r="E45" s="334"/>
    </row>
    <row r="46" spans="2:5" s="8" customFormat="1" ht="15" customHeight="1">
      <c r="B46" s="5" t="s">
        <v>150</v>
      </c>
      <c r="C46" s="6">
        <v>31</v>
      </c>
      <c r="D46" s="66" t="s">
        <v>151</v>
      </c>
      <c r="E46" s="60">
        <v>7481870</v>
      </c>
    </row>
    <row r="47" spans="2:5" s="8" customFormat="1" ht="15" customHeight="1">
      <c r="B47" s="9" t="s">
        <v>152</v>
      </c>
      <c r="C47" s="10">
        <v>32</v>
      </c>
      <c r="D47" s="67" t="s">
        <v>153</v>
      </c>
      <c r="E47" s="61">
        <v>0</v>
      </c>
    </row>
    <row r="48" spans="2:5" s="8" customFormat="1" ht="15" customHeight="1">
      <c r="B48" s="9" t="s">
        <v>154</v>
      </c>
      <c r="C48" s="10">
        <v>33</v>
      </c>
      <c r="D48" s="67" t="s">
        <v>155</v>
      </c>
      <c r="E48" s="61">
        <v>0</v>
      </c>
    </row>
    <row r="49" spans="2:5" s="8" customFormat="1" ht="15" customHeight="1">
      <c r="B49" s="9" t="s">
        <v>156</v>
      </c>
      <c r="C49" s="10">
        <v>34</v>
      </c>
      <c r="D49" s="67" t="s">
        <v>157</v>
      </c>
      <c r="E49" s="61">
        <v>-1625252.8042303165</v>
      </c>
    </row>
    <row r="50" spans="2:5" s="8" customFormat="1" ht="15" customHeight="1">
      <c r="B50" s="9" t="s">
        <v>158</v>
      </c>
      <c r="C50" s="10">
        <v>35</v>
      </c>
      <c r="D50" s="67" t="s">
        <v>159</v>
      </c>
      <c r="E50" s="61">
        <v>6931809.2513080146</v>
      </c>
    </row>
    <row r="51" spans="2:5" s="8" customFormat="1" ht="15" customHeight="1">
      <c r="B51" s="9" t="s">
        <v>160</v>
      </c>
      <c r="C51" s="10">
        <v>36</v>
      </c>
      <c r="D51" s="67" t="s">
        <v>161</v>
      </c>
      <c r="E51" s="61">
        <v>0</v>
      </c>
    </row>
    <row r="52" spans="2:5" s="8" customFormat="1" ht="15" customHeight="1">
      <c r="B52" s="9" t="s">
        <v>162</v>
      </c>
      <c r="C52" s="70">
        <v>37</v>
      </c>
      <c r="D52" s="71" t="s">
        <v>163</v>
      </c>
      <c r="E52" s="61">
        <v>12788426.447077699</v>
      </c>
    </row>
    <row r="53" spans="2:5" s="8" customFormat="1" ht="15" customHeight="1" thickBot="1">
      <c r="B53" s="12" t="s">
        <v>164</v>
      </c>
      <c r="C53" s="72">
        <v>38</v>
      </c>
      <c r="D53" s="73" t="s">
        <v>165</v>
      </c>
      <c r="E53" s="63">
        <v>58433066.070577703</v>
      </c>
    </row>
    <row r="54" spans="2:5" s="19" customFormat="1"/>
    <row r="55" spans="2:5" s="19" customFormat="1">
      <c r="E55" s="261"/>
    </row>
    <row r="56" spans="2:5">
      <c r="C56" s="335"/>
      <c r="D56" s="335"/>
      <c r="E56" s="335"/>
    </row>
    <row r="57" spans="2:5">
      <c r="C57" s="336"/>
      <c r="D57" s="336"/>
      <c r="E57" s="336"/>
    </row>
    <row r="58" spans="2:5">
      <c r="C58" s="335"/>
      <c r="D58" s="335"/>
      <c r="E58" s="335"/>
    </row>
    <row r="59" spans="2:5">
      <c r="C59" s="336"/>
      <c r="D59" s="336"/>
      <c r="E59" s="336"/>
    </row>
    <row r="60" spans="2:5" ht="15" customHeight="1">
      <c r="C60" s="335"/>
      <c r="D60" s="335"/>
      <c r="E60" s="335"/>
    </row>
    <row r="61" spans="2:5">
      <c r="C61" s="336"/>
      <c r="D61" s="336"/>
      <c r="E61" s="336"/>
    </row>
  </sheetData>
  <mergeCells count="12">
    <mergeCell ref="C61:E61"/>
    <mergeCell ref="C32:E32"/>
    <mergeCell ref="C45:E45"/>
    <mergeCell ref="C56:E56"/>
    <mergeCell ref="C57:E57"/>
    <mergeCell ref="C58:E58"/>
    <mergeCell ref="C59:E59"/>
    <mergeCell ref="B4:C4"/>
    <mergeCell ref="B5:E5"/>
    <mergeCell ref="C7:E7"/>
    <mergeCell ref="C11:E11"/>
    <mergeCell ref="C60:E60"/>
  </mergeCells>
  <printOptions horizontalCentered="1"/>
  <pageMargins left="0.2" right="0.2" top="0.26" bottom="0.2" header="0.17" footer="0.16"/>
  <pageSetup scale="80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4:H84"/>
  <sheetViews>
    <sheetView showGridLines="0" zoomScale="80" zoomScaleNormal="80" workbookViewId="0">
      <pane ySplit="9" topLeftCell="A10" activePane="bottomLeft" state="frozen"/>
      <selection activeCell="C120" sqref="C120"/>
      <selection pane="bottomLeft" activeCell="D12" sqref="D12"/>
    </sheetView>
  </sheetViews>
  <sheetFormatPr defaultRowHeight="15"/>
  <cols>
    <col min="1" max="1" width="2" style="4" customWidth="1"/>
    <col min="2" max="2" width="15.7109375" style="4" customWidth="1"/>
    <col min="3" max="3" width="7.7109375" style="4" customWidth="1"/>
    <col min="4" max="4" width="80.7109375" style="4" customWidth="1"/>
    <col min="5" max="5" width="16.7109375" style="4" customWidth="1"/>
    <col min="6" max="16384" width="9.140625" style="4"/>
  </cols>
  <sheetData>
    <row r="4" spans="2:6" ht="15" customHeight="1">
      <c r="B4" s="337" t="s">
        <v>82</v>
      </c>
      <c r="C4" s="337"/>
      <c r="D4" s="58" t="str">
        <f>BS!D4</f>
        <v>სს "თიბისი დაზღვევა"</v>
      </c>
      <c r="E4" s="205" t="s">
        <v>236</v>
      </c>
    </row>
    <row r="5" spans="2:6" ht="15" customHeight="1">
      <c r="B5" s="338" t="s">
        <v>245</v>
      </c>
      <c r="C5" s="331"/>
      <c r="D5" s="331"/>
      <c r="E5" s="331"/>
      <c r="F5" s="75"/>
    </row>
    <row r="6" spans="2:6" ht="5.0999999999999996" customHeight="1"/>
    <row r="7" spans="2:6" s="21" customFormat="1" ht="15" customHeight="1">
      <c r="D7" s="332" t="s">
        <v>166</v>
      </c>
      <c r="E7" s="332"/>
    </row>
    <row r="8" spans="2:6" ht="15" customHeight="1" thickBot="1">
      <c r="E8" s="84" t="s">
        <v>84</v>
      </c>
    </row>
    <row r="9" spans="2:6" s="24" customFormat="1" ht="30" customHeight="1" thickBot="1">
      <c r="B9" s="68" t="s">
        <v>85</v>
      </c>
      <c r="C9" s="22" t="s">
        <v>86</v>
      </c>
      <c r="D9" s="23"/>
      <c r="E9" s="3" t="s">
        <v>87</v>
      </c>
    </row>
    <row r="10" spans="2:6" s="19" customFormat="1" ht="5.0999999999999996" customHeight="1">
      <c r="C10" s="25"/>
      <c r="D10" s="25"/>
      <c r="E10" s="26"/>
    </row>
    <row r="11" spans="2:6" s="19" customFormat="1" ht="15" customHeight="1" thickBot="1">
      <c r="C11" s="339" t="s">
        <v>167</v>
      </c>
      <c r="D11" s="339"/>
      <c r="E11" s="339"/>
    </row>
    <row r="12" spans="2:6" ht="15" customHeight="1">
      <c r="B12" s="27" t="s">
        <v>89</v>
      </c>
      <c r="C12" s="28">
        <v>1</v>
      </c>
      <c r="D12" s="29" t="s">
        <v>168</v>
      </c>
      <c r="E12" s="79">
        <v>29236115.841166794</v>
      </c>
    </row>
    <row r="13" spans="2:6" ht="15" customHeight="1">
      <c r="B13" s="30" t="s">
        <v>90</v>
      </c>
      <c r="C13" s="31">
        <v>2</v>
      </c>
      <c r="D13" s="32" t="s">
        <v>169</v>
      </c>
      <c r="E13" s="80">
        <v>16087491.538896272</v>
      </c>
    </row>
    <row r="14" spans="2:6" ht="15" customHeight="1">
      <c r="B14" s="30" t="s">
        <v>92</v>
      </c>
      <c r="C14" s="31">
        <v>3</v>
      </c>
      <c r="D14" s="33" t="s">
        <v>170</v>
      </c>
      <c r="E14" s="80">
        <v>5656212.7699999977</v>
      </c>
    </row>
    <row r="15" spans="2:6" ht="15" customHeight="1">
      <c r="B15" s="30" t="s">
        <v>94</v>
      </c>
      <c r="C15" s="31">
        <v>4</v>
      </c>
      <c r="D15" s="34" t="s">
        <v>171</v>
      </c>
      <c r="E15" s="80">
        <v>3888920.49</v>
      </c>
    </row>
    <row r="16" spans="2:6" s="8" customFormat="1" ht="15" customHeight="1">
      <c r="B16" s="30" t="s">
        <v>96</v>
      </c>
      <c r="C16" s="10">
        <v>5</v>
      </c>
      <c r="D16" s="11" t="s">
        <v>172</v>
      </c>
      <c r="E16" s="61">
        <f>E12-E13-E14+E15</f>
        <v>11381332.022270525</v>
      </c>
    </row>
    <row r="17" spans="2:8" ht="15" customHeight="1">
      <c r="B17" s="30" t="s">
        <v>98</v>
      </c>
      <c r="C17" s="31">
        <v>6</v>
      </c>
      <c r="D17" s="32" t="s">
        <v>173</v>
      </c>
      <c r="E17" s="80">
        <v>10406978.962211393</v>
      </c>
    </row>
    <row r="18" spans="2:8" ht="15" customHeight="1">
      <c r="B18" s="30" t="s">
        <v>100</v>
      </c>
      <c r="C18" s="31">
        <v>7</v>
      </c>
      <c r="D18" s="32" t="s">
        <v>174</v>
      </c>
      <c r="E18" s="80">
        <v>6523458.3111199997</v>
      </c>
    </row>
    <row r="19" spans="2:8" ht="15" customHeight="1">
      <c r="B19" s="30" t="s">
        <v>102</v>
      </c>
      <c r="C19" s="31">
        <v>8</v>
      </c>
      <c r="D19" s="33" t="s">
        <v>175</v>
      </c>
      <c r="E19" s="80">
        <v>665480.7300000001</v>
      </c>
    </row>
    <row r="20" spans="2:8" ht="15" customHeight="1">
      <c r="B20" s="30" t="s">
        <v>104</v>
      </c>
      <c r="C20" s="31">
        <v>9</v>
      </c>
      <c r="D20" s="33" t="s">
        <v>176</v>
      </c>
      <c r="E20" s="80">
        <v>199300.68000000002</v>
      </c>
    </row>
    <row r="21" spans="2:8" ht="15" customHeight="1">
      <c r="B21" s="30" t="s">
        <v>106</v>
      </c>
      <c r="C21" s="31">
        <v>10</v>
      </c>
      <c r="D21" s="33" t="s">
        <v>177</v>
      </c>
      <c r="E21" s="80">
        <v>485967.99000000011</v>
      </c>
      <c r="G21" s="19"/>
      <c r="H21" s="19"/>
    </row>
    <row r="22" spans="2:8" s="8" customFormat="1" ht="15" customHeight="1">
      <c r="B22" s="30" t="s">
        <v>108</v>
      </c>
      <c r="C22" s="10">
        <v>11</v>
      </c>
      <c r="D22" s="11" t="s">
        <v>178</v>
      </c>
      <c r="E22" s="61">
        <f>E17-E18+E19-E20-E21</f>
        <v>3863732.7110913936</v>
      </c>
      <c r="G22" s="25"/>
      <c r="H22" s="25"/>
    </row>
    <row r="23" spans="2:8" s="8" customFormat="1" ht="15" customHeight="1">
      <c r="B23" s="30" t="s">
        <v>110</v>
      </c>
      <c r="C23" s="10">
        <v>12</v>
      </c>
      <c r="D23" s="11" t="s">
        <v>179</v>
      </c>
      <c r="E23" s="61">
        <v>0</v>
      </c>
      <c r="G23" s="25"/>
    </row>
    <row r="24" spans="2:8" s="8" customFormat="1" ht="15" customHeight="1">
      <c r="B24" s="30" t="s">
        <v>112</v>
      </c>
      <c r="C24" s="10">
        <v>13</v>
      </c>
      <c r="D24" s="11" t="s">
        <v>180</v>
      </c>
      <c r="E24" s="61">
        <v>1523977.459999999</v>
      </c>
      <c r="G24" s="25"/>
    </row>
    <row r="25" spans="2:8" s="8" customFormat="1" ht="15" customHeight="1" thickBot="1">
      <c r="B25" s="35" t="s">
        <v>114</v>
      </c>
      <c r="C25" s="36">
        <v>14</v>
      </c>
      <c r="D25" s="37" t="s">
        <v>181</v>
      </c>
      <c r="E25" s="62">
        <f>E16-E22-E23+E24</f>
        <v>9041576.7711791303</v>
      </c>
    </row>
    <row r="26" spans="2:8" ht="5.0999999999999996" customHeight="1">
      <c r="C26" s="14"/>
      <c r="D26" s="38"/>
      <c r="E26" s="16"/>
    </row>
    <row r="27" spans="2:8" ht="15" customHeight="1" thickBot="1">
      <c r="C27" s="339" t="s">
        <v>182</v>
      </c>
      <c r="D27" s="339"/>
      <c r="E27" s="339"/>
    </row>
    <row r="28" spans="2:8" ht="15" customHeight="1">
      <c r="B28" s="27" t="s">
        <v>116</v>
      </c>
      <c r="C28" s="28">
        <v>15</v>
      </c>
      <c r="D28" s="29" t="s">
        <v>168</v>
      </c>
      <c r="E28" s="79">
        <v>13768263.37302145</v>
      </c>
    </row>
    <row r="29" spans="2:8" ht="15" customHeight="1">
      <c r="B29" s="30" t="s">
        <v>118</v>
      </c>
      <c r="C29" s="31">
        <v>16</v>
      </c>
      <c r="D29" s="32" t="s">
        <v>169</v>
      </c>
      <c r="E29" s="80">
        <v>2992517.385267932</v>
      </c>
      <c r="G29" s="39"/>
    </row>
    <row r="30" spans="2:8" ht="15" customHeight="1">
      <c r="B30" s="30" t="s">
        <v>120</v>
      </c>
      <c r="C30" s="31">
        <v>17</v>
      </c>
      <c r="D30" s="33" t="s">
        <v>170</v>
      </c>
      <c r="E30" s="80">
        <v>147271.03</v>
      </c>
      <c r="G30" s="39"/>
    </row>
    <row r="31" spans="2:8" ht="15" customHeight="1">
      <c r="B31" s="30" t="s">
        <v>122</v>
      </c>
      <c r="C31" s="31">
        <v>18</v>
      </c>
      <c r="D31" s="33" t="s">
        <v>171</v>
      </c>
      <c r="E31" s="80">
        <v>117816.86</v>
      </c>
    </row>
    <row r="32" spans="2:8" s="8" customFormat="1" ht="15" customHeight="1">
      <c r="B32" s="30" t="s">
        <v>124</v>
      </c>
      <c r="C32" s="10">
        <v>19</v>
      </c>
      <c r="D32" s="11" t="s">
        <v>183</v>
      </c>
      <c r="E32" s="61">
        <f>E28-E29-E30+E31</f>
        <v>10746291.817753518</v>
      </c>
    </row>
    <row r="33" spans="2:7" ht="15" customHeight="1">
      <c r="B33" s="30" t="s">
        <v>127</v>
      </c>
      <c r="C33" s="31">
        <v>20</v>
      </c>
      <c r="D33" s="32" t="s">
        <v>173</v>
      </c>
      <c r="E33" s="80">
        <v>3305077.2699999996</v>
      </c>
      <c r="G33" s="39"/>
    </row>
    <row r="34" spans="2:7" ht="15" customHeight="1">
      <c r="B34" s="30" t="s">
        <v>129</v>
      </c>
      <c r="C34" s="31">
        <v>21</v>
      </c>
      <c r="D34" s="32" t="s">
        <v>184</v>
      </c>
      <c r="E34" s="80">
        <v>2127583.8578753667</v>
      </c>
    </row>
    <row r="35" spans="2:7" ht="15" customHeight="1">
      <c r="B35" s="30" t="s">
        <v>131</v>
      </c>
      <c r="C35" s="31">
        <v>22</v>
      </c>
      <c r="D35" s="33" t="s">
        <v>175</v>
      </c>
      <c r="E35" s="80">
        <v>-235492.89</v>
      </c>
    </row>
    <row r="36" spans="2:7" ht="15" customHeight="1">
      <c r="B36" s="30" t="s">
        <v>133</v>
      </c>
      <c r="C36" s="31">
        <v>23</v>
      </c>
      <c r="D36" s="33" t="s">
        <v>176</v>
      </c>
      <c r="E36" s="80">
        <v>81661.670000000042</v>
      </c>
    </row>
    <row r="37" spans="2:7" ht="15" customHeight="1">
      <c r="B37" s="30" t="s">
        <v>135</v>
      </c>
      <c r="C37" s="31">
        <v>24</v>
      </c>
      <c r="D37" s="33" t="s">
        <v>185</v>
      </c>
      <c r="E37" s="80">
        <v>0</v>
      </c>
    </row>
    <row r="38" spans="2:7" s="8" customFormat="1" ht="15" customHeight="1">
      <c r="B38" s="30" t="s">
        <v>137</v>
      </c>
      <c r="C38" s="10">
        <v>25</v>
      </c>
      <c r="D38" s="11" t="s">
        <v>186</v>
      </c>
      <c r="E38" s="61">
        <f>E33-E34+E35-E36-E37</f>
        <v>860338.8521246328</v>
      </c>
    </row>
    <row r="39" spans="2:7" ht="15" customHeight="1">
      <c r="B39" s="30" t="s">
        <v>139</v>
      </c>
      <c r="C39" s="31">
        <v>26</v>
      </c>
      <c r="D39" s="32" t="s">
        <v>187</v>
      </c>
      <c r="E39" s="80">
        <v>0</v>
      </c>
    </row>
    <row r="40" spans="2:7" ht="15" customHeight="1">
      <c r="B40" s="30" t="s">
        <v>141</v>
      </c>
      <c r="C40" s="31">
        <v>27</v>
      </c>
      <c r="D40" s="33" t="s">
        <v>188</v>
      </c>
      <c r="E40" s="80">
        <v>0</v>
      </c>
    </row>
    <row r="41" spans="2:7" s="8" customFormat="1" ht="15" customHeight="1">
      <c r="B41" s="30" t="s">
        <v>143</v>
      </c>
      <c r="C41" s="10">
        <v>28</v>
      </c>
      <c r="D41" s="11" t="s">
        <v>189</v>
      </c>
      <c r="E41" s="61">
        <v>0</v>
      </c>
    </row>
    <row r="42" spans="2:7" s="8" customFormat="1" ht="15" customHeight="1">
      <c r="B42" s="30" t="s">
        <v>145</v>
      </c>
      <c r="C42" s="10">
        <v>29</v>
      </c>
      <c r="D42" s="11" t="s">
        <v>190</v>
      </c>
      <c r="E42" s="80">
        <v>0</v>
      </c>
    </row>
    <row r="43" spans="2:7" s="8" customFormat="1" ht="15" customHeight="1">
      <c r="B43" s="30" t="s">
        <v>147</v>
      </c>
      <c r="C43" s="10">
        <v>30</v>
      </c>
      <c r="D43" s="11" t="s">
        <v>180</v>
      </c>
      <c r="E43" s="61">
        <v>-5485684</v>
      </c>
    </row>
    <row r="44" spans="2:7" s="8" customFormat="1" ht="15" customHeight="1" thickBot="1">
      <c r="B44" s="35" t="s">
        <v>150</v>
      </c>
      <c r="C44" s="36">
        <v>31</v>
      </c>
      <c r="D44" s="37" t="s">
        <v>191</v>
      </c>
      <c r="E44" s="62">
        <f>E32-E38+E41-E42+E43</f>
        <v>4400268.9656288847</v>
      </c>
    </row>
    <row r="45" spans="2:7" s="25" customFormat="1" ht="5.0999999999999996" customHeight="1" thickBot="1">
      <c r="C45" s="14"/>
      <c r="D45" s="40"/>
      <c r="E45" s="81"/>
    </row>
    <row r="46" spans="2:7" s="8" customFormat="1" ht="15" customHeight="1" thickBot="1">
      <c r="B46" s="42" t="s">
        <v>152</v>
      </c>
      <c r="C46" s="43">
        <v>32</v>
      </c>
      <c r="D46" s="44" t="s">
        <v>192</v>
      </c>
      <c r="E46" s="82">
        <f>E25+E44</f>
        <v>13441845.736808015</v>
      </c>
    </row>
    <row r="47" spans="2:7" ht="5.0999999999999996" customHeight="1">
      <c r="C47" s="14"/>
      <c r="D47" s="40"/>
      <c r="E47" s="16"/>
    </row>
    <row r="48" spans="2:7" ht="15" customHeight="1" thickBot="1">
      <c r="C48" s="14"/>
      <c r="D48" s="339" t="s">
        <v>193</v>
      </c>
      <c r="E48" s="339"/>
    </row>
    <row r="49" spans="2:5" ht="15" customHeight="1">
      <c r="B49" s="27" t="s">
        <v>154</v>
      </c>
      <c r="C49" s="28">
        <v>33</v>
      </c>
      <c r="D49" s="45" t="s">
        <v>194</v>
      </c>
      <c r="E49" s="79">
        <v>0</v>
      </c>
    </row>
    <row r="50" spans="2:5" ht="15" customHeight="1">
      <c r="B50" s="30" t="s">
        <v>156</v>
      </c>
      <c r="C50" s="31">
        <v>34</v>
      </c>
      <c r="D50" s="32" t="s">
        <v>195</v>
      </c>
      <c r="E50" s="80">
        <v>0</v>
      </c>
    </row>
    <row r="51" spans="2:5" ht="15" customHeight="1">
      <c r="B51" s="46" t="s">
        <v>158</v>
      </c>
      <c r="C51" s="31">
        <v>35</v>
      </c>
      <c r="D51" s="32" t="s">
        <v>196</v>
      </c>
      <c r="E51" s="80">
        <v>0</v>
      </c>
    </row>
    <row r="52" spans="2:5" s="8" customFormat="1" ht="15" customHeight="1" thickBot="1">
      <c r="B52" s="35" t="s">
        <v>160</v>
      </c>
      <c r="C52" s="36">
        <v>36</v>
      </c>
      <c r="D52" s="37" t="s">
        <v>197</v>
      </c>
      <c r="E52" s="62">
        <f>E49-E50-E51</f>
        <v>0</v>
      </c>
    </row>
    <row r="53" spans="2:5" ht="5.0999999999999996" customHeight="1">
      <c r="C53" s="14"/>
      <c r="D53" s="38"/>
      <c r="E53" s="16"/>
    </row>
    <row r="54" spans="2:5" ht="15" customHeight="1" thickBot="1">
      <c r="C54" s="339" t="s">
        <v>198</v>
      </c>
      <c r="D54" s="339"/>
      <c r="E54" s="339"/>
    </row>
    <row r="55" spans="2:5" ht="15" customHeight="1">
      <c r="B55" s="27" t="s">
        <v>162</v>
      </c>
      <c r="C55" s="28">
        <v>37</v>
      </c>
      <c r="D55" s="29" t="s">
        <v>199</v>
      </c>
      <c r="E55" s="79">
        <v>1036124.63</v>
      </c>
    </row>
    <row r="56" spans="2:5" ht="15" customHeight="1">
      <c r="B56" s="30" t="s">
        <v>164</v>
      </c>
      <c r="C56" s="31">
        <v>38</v>
      </c>
      <c r="D56" s="33" t="s">
        <v>200</v>
      </c>
      <c r="E56" s="80">
        <v>0</v>
      </c>
    </row>
    <row r="57" spans="2:5" ht="15" customHeight="1">
      <c r="B57" s="30" t="s">
        <v>201</v>
      </c>
      <c r="C57" s="31">
        <v>39</v>
      </c>
      <c r="D57" s="33" t="s">
        <v>202</v>
      </c>
      <c r="E57" s="80">
        <v>0</v>
      </c>
    </row>
    <row r="58" spans="2:5" ht="15" customHeight="1">
      <c r="B58" s="30" t="s">
        <v>203</v>
      </c>
      <c r="C58" s="31">
        <v>40</v>
      </c>
      <c r="D58" s="33" t="s">
        <v>204</v>
      </c>
      <c r="E58" s="80">
        <v>0</v>
      </c>
    </row>
    <row r="59" spans="2:5" ht="15" customHeight="1">
      <c r="B59" s="30" t="s">
        <v>205</v>
      </c>
      <c r="C59" s="31">
        <v>41</v>
      </c>
      <c r="D59" s="33" t="s">
        <v>107</v>
      </c>
      <c r="E59" s="80">
        <v>0</v>
      </c>
    </row>
    <row r="60" spans="2:5" ht="15" customHeight="1">
      <c r="B60" s="30" t="s">
        <v>206</v>
      </c>
      <c r="C60" s="31">
        <v>42</v>
      </c>
      <c r="D60" s="33" t="s">
        <v>109</v>
      </c>
      <c r="E60" s="80">
        <v>82381</v>
      </c>
    </row>
    <row r="61" spans="2:5" ht="15" customHeight="1">
      <c r="B61" s="30" t="s">
        <v>207</v>
      </c>
      <c r="C61" s="31">
        <v>43</v>
      </c>
      <c r="D61" s="33" t="s">
        <v>117</v>
      </c>
      <c r="E61" s="80">
        <v>0</v>
      </c>
    </row>
    <row r="62" spans="2:5" ht="15" customHeight="1">
      <c r="B62" s="30" t="s">
        <v>208</v>
      </c>
      <c r="C62" s="31">
        <v>44</v>
      </c>
      <c r="D62" s="33" t="s">
        <v>209</v>
      </c>
      <c r="E62" s="80">
        <v>0</v>
      </c>
    </row>
    <row r="63" spans="2:5" ht="15" customHeight="1">
      <c r="B63" s="30" t="s">
        <v>210</v>
      </c>
      <c r="C63" s="31">
        <v>45</v>
      </c>
      <c r="D63" s="33" t="s">
        <v>211</v>
      </c>
      <c r="E63" s="80">
        <v>0</v>
      </c>
    </row>
    <row r="64" spans="2:5" s="38" customFormat="1" ht="15" customHeight="1" thickBot="1">
      <c r="B64" s="35" t="s">
        <v>212</v>
      </c>
      <c r="C64" s="47">
        <v>46</v>
      </c>
      <c r="D64" s="48" t="s">
        <v>213</v>
      </c>
      <c r="E64" s="62">
        <f>SUM(E55:E63)</f>
        <v>1118505.6299999999</v>
      </c>
    </row>
    <row r="65" spans="2:5" s="38" customFormat="1" ht="5.0999999999999996" customHeight="1">
      <c r="C65" s="14"/>
      <c r="E65" s="41"/>
    </row>
    <row r="66" spans="2:5" s="38" customFormat="1" ht="15" customHeight="1" thickBot="1">
      <c r="C66" s="341" t="s">
        <v>214</v>
      </c>
      <c r="D66" s="341"/>
      <c r="E66" s="341"/>
    </row>
    <row r="67" spans="2:5" ht="15" customHeight="1">
      <c r="B67" s="27" t="s">
        <v>215</v>
      </c>
      <c r="C67" s="28">
        <v>47</v>
      </c>
      <c r="D67" s="49" t="s">
        <v>216</v>
      </c>
      <c r="E67" s="79">
        <v>2620383.0600000005</v>
      </c>
    </row>
    <row r="68" spans="2:5" ht="15" customHeight="1">
      <c r="B68" s="30" t="s">
        <v>217</v>
      </c>
      <c r="C68" s="31">
        <v>48</v>
      </c>
      <c r="D68" s="50" t="s">
        <v>218</v>
      </c>
      <c r="E68" s="80">
        <v>3517916.04</v>
      </c>
    </row>
    <row r="69" spans="2:5" ht="15" customHeight="1">
      <c r="B69" s="30" t="s">
        <v>219</v>
      </c>
      <c r="C69" s="31">
        <v>49</v>
      </c>
      <c r="D69" s="50" t="s">
        <v>220</v>
      </c>
      <c r="E69" s="80">
        <v>48103.310000000012</v>
      </c>
    </row>
    <row r="70" spans="2:5" ht="15" customHeight="1">
      <c r="B70" s="30" t="s">
        <v>221</v>
      </c>
      <c r="C70" s="31">
        <v>50</v>
      </c>
      <c r="D70" s="50" t="s">
        <v>222</v>
      </c>
      <c r="E70" s="80">
        <v>324216.16000000003</v>
      </c>
    </row>
    <row r="71" spans="2:5" ht="15" customHeight="1">
      <c r="B71" s="30" t="s">
        <v>223</v>
      </c>
      <c r="C71" s="31">
        <v>51</v>
      </c>
      <c r="D71" s="50" t="s">
        <v>224</v>
      </c>
      <c r="E71" s="80">
        <v>0</v>
      </c>
    </row>
    <row r="72" spans="2:5" ht="15" customHeight="1">
      <c r="B72" s="30" t="s">
        <v>225</v>
      </c>
      <c r="C72" s="31">
        <v>52</v>
      </c>
      <c r="D72" s="50" t="s">
        <v>226</v>
      </c>
      <c r="E72" s="80">
        <v>0</v>
      </c>
    </row>
    <row r="73" spans="2:5" ht="15" customHeight="1" thickBot="1">
      <c r="B73" s="51" t="s">
        <v>227</v>
      </c>
      <c r="C73" s="52">
        <v>53</v>
      </c>
      <c r="D73" s="53" t="s">
        <v>228</v>
      </c>
      <c r="E73" s="83">
        <v>105336.91999999969</v>
      </c>
    </row>
    <row r="74" spans="2:5" s="19" customFormat="1" ht="5.0999999999999996" customHeight="1" thickBot="1">
      <c r="C74" s="18"/>
      <c r="D74" s="54"/>
      <c r="E74" s="55"/>
    </row>
    <row r="75" spans="2:5" s="8" customFormat="1" ht="15" customHeight="1">
      <c r="B75" s="27" t="s">
        <v>229</v>
      </c>
      <c r="C75" s="6">
        <v>54</v>
      </c>
      <c r="D75" s="7" t="s">
        <v>230</v>
      </c>
      <c r="E75" s="60">
        <f>E46+E52+E64-E67-E68-E69-E70-E71-E72+E73</f>
        <v>8155069.7168080145</v>
      </c>
    </row>
    <row r="76" spans="2:5" s="8" customFormat="1" ht="15" customHeight="1">
      <c r="B76" s="30" t="s">
        <v>231</v>
      </c>
      <c r="C76" s="10">
        <v>55</v>
      </c>
      <c r="D76" s="56" t="s">
        <v>232</v>
      </c>
      <c r="E76" s="61">
        <v>1223260.4655000004</v>
      </c>
    </row>
    <row r="77" spans="2:5" s="8" customFormat="1" ht="15" customHeight="1" thickBot="1">
      <c r="B77" s="35" t="s">
        <v>233</v>
      </c>
      <c r="C77" s="36">
        <v>56</v>
      </c>
      <c r="D77" s="37" t="s">
        <v>234</v>
      </c>
      <c r="E77" s="62">
        <f>E75-E76</f>
        <v>6931809.2513080146</v>
      </c>
    </row>
    <row r="78" spans="2:5">
      <c r="D78" s="57"/>
    </row>
    <row r="79" spans="2:5">
      <c r="C79" s="340"/>
      <c r="D79" s="340"/>
      <c r="E79" s="340"/>
    </row>
    <row r="80" spans="2:5">
      <c r="C80" s="336"/>
      <c r="D80" s="336"/>
      <c r="E80" s="336"/>
    </row>
    <row r="81" spans="3:5">
      <c r="C81" s="340"/>
      <c r="D81" s="340"/>
      <c r="E81" s="340"/>
    </row>
    <row r="82" spans="3:5">
      <c r="C82" s="336"/>
      <c r="D82" s="336"/>
      <c r="E82" s="336"/>
    </row>
    <row r="83" spans="3:5">
      <c r="C83" s="340"/>
      <c r="D83" s="340"/>
      <c r="E83" s="340"/>
    </row>
    <row r="84" spans="3:5">
      <c r="C84" s="336"/>
      <c r="D84" s="336"/>
      <c r="E84" s="336"/>
    </row>
  </sheetData>
  <mergeCells count="14">
    <mergeCell ref="C82:E82"/>
    <mergeCell ref="C83:E83"/>
    <mergeCell ref="C84:E84"/>
    <mergeCell ref="C27:E27"/>
    <mergeCell ref="D48:E48"/>
    <mergeCell ref="C54:E54"/>
    <mergeCell ref="C66:E66"/>
    <mergeCell ref="C79:E79"/>
    <mergeCell ref="C80:E80"/>
    <mergeCell ref="B4:C4"/>
    <mergeCell ref="B5:E5"/>
    <mergeCell ref="D7:E7"/>
    <mergeCell ref="C11:E11"/>
    <mergeCell ref="C81:E81"/>
  </mergeCells>
  <printOptions horizontalCentered="1"/>
  <pageMargins left="0.2" right="0.2" top="0.26" bottom="0.2" header="0.17" footer="0.17"/>
  <pageSetup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4:AP53"/>
  <sheetViews>
    <sheetView showGridLines="0" tabSelected="1" zoomScale="80" zoomScaleNormal="80" zoomScaleSheetLayoutView="50" workbookViewId="0">
      <pane xSplit="2" ySplit="13" topLeftCell="C14" activePane="bottomRight" state="frozen"/>
      <selection pane="topRight" activeCell="C1" sqref="C1"/>
      <selection pane="bottomLeft" activeCell="A6" sqref="A6"/>
      <selection pane="bottomRight" activeCell="B11" sqref="B11:B13"/>
    </sheetView>
  </sheetViews>
  <sheetFormatPr defaultRowHeight="12.75" outlineLevelRow="1" outlineLevelCol="1"/>
  <cols>
    <col min="1" max="1" width="5.85546875" style="155" customWidth="1"/>
    <col min="2" max="2" width="80.7109375" style="155" customWidth="1"/>
    <col min="3" max="3" width="8.7109375" style="155" customWidth="1"/>
    <col min="4" max="4" width="10.140625" style="155" customWidth="1"/>
    <col min="5" max="5" width="8.7109375" style="155" customWidth="1"/>
    <col min="6" max="6" width="10.28515625" style="155" customWidth="1"/>
    <col min="7" max="7" width="12.7109375" style="155" customWidth="1"/>
    <col min="8" max="8" width="10.7109375" style="155" customWidth="1"/>
    <col min="9" max="10" width="12.7109375" style="155" customWidth="1"/>
    <col min="11" max="16" width="12.7109375" style="155" customWidth="1" outlineLevel="1"/>
    <col min="17" max="17" width="12.7109375" style="155" customWidth="1"/>
    <col min="18" max="27" width="12.7109375" style="155" customWidth="1" outlineLevel="1"/>
    <col min="28" max="28" width="3" style="155" customWidth="1"/>
    <col min="29" max="36" width="10.7109375" style="155" hidden="1" customWidth="1" outlineLevel="1"/>
    <col min="37" max="38" width="12.7109375" style="155" hidden="1" customWidth="1" outlineLevel="1"/>
    <col min="39" max="39" width="2.7109375" style="155" customWidth="1" collapsed="1"/>
    <col min="40" max="41" width="9.140625" style="155"/>
    <col min="42" max="42" width="10.5703125" style="155" bestFit="1" customWidth="1"/>
    <col min="43" max="16384" width="9.140625" style="155"/>
  </cols>
  <sheetData>
    <row r="4" spans="1:42" ht="15" customHeight="1" outlineLevel="1">
      <c r="A4" s="152" t="s">
        <v>240</v>
      </c>
      <c r="B4" s="153"/>
      <c r="C4" s="154"/>
      <c r="D4" s="154"/>
      <c r="E4" s="154"/>
      <c r="F4" s="154"/>
      <c r="G4" s="154"/>
      <c r="H4" s="154"/>
    </row>
    <row r="5" spans="1:42" ht="15" customHeight="1" outlineLevel="1">
      <c r="A5" s="156" t="s">
        <v>239</v>
      </c>
      <c r="C5" s="154"/>
      <c r="D5" s="154"/>
      <c r="E5" s="154"/>
      <c r="F5" s="154"/>
      <c r="G5" s="154"/>
      <c r="H5" s="154"/>
    </row>
    <row r="6" spans="1:42" ht="15" customHeight="1" outlineLevel="1">
      <c r="A6" s="157" t="str">
        <f>BS!B4&amp;BS!D4</f>
        <v>მზღვეველი: სს "თიბისი დაზღვევა"</v>
      </c>
      <c r="C6" s="154"/>
      <c r="D6" s="154"/>
      <c r="E6" s="154"/>
      <c r="F6" s="154"/>
      <c r="G6" s="154"/>
      <c r="H6" s="154"/>
    </row>
    <row r="7" spans="1:42" ht="15" customHeight="1" outlineLevel="1">
      <c r="A7" s="158" t="s">
        <v>246</v>
      </c>
      <c r="C7" s="154"/>
      <c r="D7" s="154"/>
      <c r="E7" s="154"/>
      <c r="F7" s="154"/>
      <c r="G7" s="154"/>
      <c r="H7" s="154"/>
    </row>
    <row r="8" spans="1:42" ht="5.0999999999999996" customHeight="1" outlineLevel="1">
      <c r="A8" s="154"/>
      <c r="B8" s="154"/>
      <c r="C8" s="154"/>
      <c r="D8" s="154"/>
      <c r="E8" s="154"/>
      <c r="F8" s="154"/>
      <c r="G8" s="154"/>
      <c r="H8" s="154"/>
    </row>
    <row r="9" spans="1:42" ht="15" customHeight="1" outlineLevel="1">
      <c r="A9" s="154"/>
      <c r="B9" s="154"/>
      <c r="C9" s="348" t="s">
        <v>80</v>
      </c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C9" s="358" t="s">
        <v>81</v>
      </c>
      <c r="AD9" s="358"/>
      <c r="AE9" s="358"/>
      <c r="AF9" s="358"/>
      <c r="AG9" s="358"/>
      <c r="AH9" s="358"/>
      <c r="AI9" s="358"/>
      <c r="AJ9" s="358"/>
      <c r="AK9" s="358"/>
      <c r="AL9" s="358"/>
    </row>
    <row r="10" spans="1:42" ht="15" customHeight="1" outlineLevel="1" thickBot="1">
      <c r="A10" s="154"/>
      <c r="B10" s="154"/>
      <c r="C10" s="349"/>
      <c r="D10" s="349"/>
      <c r="E10" s="349"/>
      <c r="F10" s="349"/>
      <c r="G10" s="349"/>
      <c r="H10" s="348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</row>
    <row r="11" spans="1:42" s="159" customFormat="1" ht="37.5" customHeight="1">
      <c r="A11" s="376" t="s">
        <v>23</v>
      </c>
      <c r="B11" s="379" t="s">
        <v>68</v>
      </c>
      <c r="C11" s="384" t="s">
        <v>22</v>
      </c>
      <c r="D11" s="385"/>
      <c r="E11" s="385"/>
      <c r="F11" s="385"/>
      <c r="G11" s="386"/>
      <c r="H11" s="361" t="s">
        <v>237</v>
      </c>
      <c r="I11" s="364" t="s">
        <v>69</v>
      </c>
      <c r="J11" s="350"/>
      <c r="K11" s="350" t="s">
        <v>70</v>
      </c>
      <c r="L11" s="350"/>
      <c r="M11" s="350"/>
      <c r="N11" s="350"/>
      <c r="O11" s="350"/>
      <c r="P11" s="350" t="s">
        <v>71</v>
      </c>
      <c r="Q11" s="373"/>
      <c r="R11" s="351" t="s">
        <v>72</v>
      </c>
      <c r="S11" s="350"/>
      <c r="T11" s="350"/>
      <c r="U11" s="350"/>
      <c r="V11" s="350"/>
      <c r="W11" s="350"/>
      <c r="X11" s="350"/>
      <c r="Y11" s="350"/>
      <c r="Z11" s="350" t="s">
        <v>75</v>
      </c>
      <c r="AA11" s="360"/>
      <c r="AC11" s="351" t="s">
        <v>69</v>
      </c>
      <c r="AD11" s="350"/>
      <c r="AE11" s="350" t="s">
        <v>70</v>
      </c>
      <c r="AF11" s="350"/>
      <c r="AG11" s="350" t="s">
        <v>76</v>
      </c>
      <c r="AH11" s="350"/>
      <c r="AI11" s="350" t="s">
        <v>77</v>
      </c>
      <c r="AJ11" s="350"/>
      <c r="AK11" s="350" t="s">
        <v>75</v>
      </c>
      <c r="AL11" s="360"/>
      <c r="AN11" s="345" t="s">
        <v>22</v>
      </c>
      <c r="AO11" s="346"/>
      <c r="AP11" s="347"/>
    </row>
    <row r="12" spans="1:42" s="159" customFormat="1" ht="45.75" customHeight="1">
      <c r="A12" s="377"/>
      <c r="B12" s="380"/>
      <c r="C12" s="382" t="s">
        <v>15</v>
      </c>
      <c r="D12" s="383"/>
      <c r="E12" s="383"/>
      <c r="F12" s="383"/>
      <c r="G12" s="294" t="s">
        <v>16</v>
      </c>
      <c r="H12" s="362"/>
      <c r="I12" s="365" t="s">
        <v>0</v>
      </c>
      <c r="J12" s="367" t="s">
        <v>1</v>
      </c>
      <c r="K12" s="369" t="s">
        <v>0</v>
      </c>
      <c r="L12" s="369"/>
      <c r="M12" s="369"/>
      <c r="N12" s="369"/>
      <c r="O12" s="116" t="s">
        <v>1</v>
      </c>
      <c r="P12" s="354" t="s">
        <v>78</v>
      </c>
      <c r="Q12" s="371" t="s">
        <v>79</v>
      </c>
      <c r="R12" s="370" t="s">
        <v>73</v>
      </c>
      <c r="S12" s="369"/>
      <c r="T12" s="369"/>
      <c r="U12" s="369"/>
      <c r="V12" s="369" t="s">
        <v>74</v>
      </c>
      <c r="W12" s="369"/>
      <c r="X12" s="369"/>
      <c r="Y12" s="369"/>
      <c r="Z12" s="354" t="s">
        <v>17</v>
      </c>
      <c r="AA12" s="356" t="s">
        <v>18</v>
      </c>
      <c r="AC12" s="352" t="s">
        <v>0</v>
      </c>
      <c r="AD12" s="354" t="s">
        <v>1</v>
      </c>
      <c r="AE12" s="354" t="s">
        <v>0</v>
      </c>
      <c r="AF12" s="354" t="s">
        <v>1</v>
      </c>
      <c r="AG12" s="354" t="s">
        <v>78</v>
      </c>
      <c r="AH12" s="354" t="s">
        <v>79</v>
      </c>
      <c r="AI12" s="354" t="s">
        <v>73</v>
      </c>
      <c r="AJ12" s="354" t="s">
        <v>74</v>
      </c>
      <c r="AK12" s="354" t="s">
        <v>17</v>
      </c>
      <c r="AL12" s="356" t="s">
        <v>18</v>
      </c>
      <c r="AN12" s="342" t="s">
        <v>16</v>
      </c>
      <c r="AO12" s="343"/>
      <c r="AP12" s="344"/>
    </row>
    <row r="13" spans="1:42" s="159" customFormat="1" ht="102.75" customHeight="1" thickBot="1">
      <c r="A13" s="378"/>
      <c r="B13" s="381"/>
      <c r="C13" s="206" t="s">
        <v>19</v>
      </c>
      <c r="D13" s="117" t="s">
        <v>20</v>
      </c>
      <c r="E13" s="117" t="s">
        <v>21</v>
      </c>
      <c r="F13" s="118" t="s">
        <v>10</v>
      </c>
      <c r="G13" s="295" t="s">
        <v>10</v>
      </c>
      <c r="H13" s="363"/>
      <c r="I13" s="366"/>
      <c r="J13" s="368"/>
      <c r="K13" s="103" t="s">
        <v>19</v>
      </c>
      <c r="L13" s="103" t="s">
        <v>20</v>
      </c>
      <c r="M13" s="103" t="s">
        <v>21</v>
      </c>
      <c r="N13" s="59" t="s">
        <v>10</v>
      </c>
      <c r="O13" s="59" t="s">
        <v>10</v>
      </c>
      <c r="P13" s="355"/>
      <c r="Q13" s="372"/>
      <c r="R13" s="292" t="s">
        <v>19</v>
      </c>
      <c r="S13" s="103" t="s">
        <v>20</v>
      </c>
      <c r="T13" s="103" t="s">
        <v>21</v>
      </c>
      <c r="U13" s="59" t="s">
        <v>10</v>
      </c>
      <c r="V13" s="103" t="s">
        <v>19</v>
      </c>
      <c r="W13" s="103" t="s">
        <v>20</v>
      </c>
      <c r="X13" s="103" t="s">
        <v>21</v>
      </c>
      <c r="Y13" s="59" t="s">
        <v>10</v>
      </c>
      <c r="Z13" s="355"/>
      <c r="AA13" s="357"/>
      <c r="AC13" s="353"/>
      <c r="AD13" s="355"/>
      <c r="AE13" s="355"/>
      <c r="AF13" s="355"/>
      <c r="AG13" s="355"/>
      <c r="AH13" s="355"/>
      <c r="AI13" s="355"/>
      <c r="AJ13" s="355"/>
      <c r="AK13" s="355"/>
      <c r="AL13" s="357"/>
      <c r="AN13" s="266" t="s">
        <v>19</v>
      </c>
      <c r="AO13" s="262" t="s">
        <v>21</v>
      </c>
      <c r="AP13" s="267" t="s">
        <v>20</v>
      </c>
    </row>
    <row r="14" spans="1:42" s="161" customFormat="1" ht="20.100000000000001" customHeight="1" outlineLevel="1" thickBot="1">
      <c r="A14" s="252" t="s">
        <v>24</v>
      </c>
      <c r="B14" s="238" t="s">
        <v>25</v>
      </c>
      <c r="C14" s="162">
        <f t="shared" ref="C14:AL14" si="0">SUM(C15:C18)</f>
        <v>63</v>
      </c>
      <c r="D14" s="104">
        <f t="shared" si="0"/>
        <v>0</v>
      </c>
      <c r="E14" s="104">
        <f t="shared" si="0"/>
        <v>0</v>
      </c>
      <c r="F14" s="104">
        <f t="shared" si="0"/>
        <v>63</v>
      </c>
      <c r="G14" s="275">
        <f t="shared" ref="G14" si="1">SUM(G15:G18)</f>
        <v>3</v>
      </c>
      <c r="H14" s="313"/>
      <c r="I14" s="297">
        <f t="shared" ref="I14:J14" si="2">SUM(I15:I18)</f>
        <v>13768263.376418447</v>
      </c>
      <c r="J14" s="104">
        <f t="shared" si="2"/>
        <v>2992517.3852679338</v>
      </c>
      <c r="K14" s="104">
        <f t="shared" ref="K14:M14" si="3">SUM(K15:K18)</f>
        <v>13768263.37302145</v>
      </c>
      <c r="L14" s="104">
        <f t="shared" si="3"/>
        <v>0</v>
      </c>
      <c r="M14" s="104">
        <f t="shared" si="3"/>
        <v>0</v>
      </c>
      <c r="N14" s="129">
        <f>SUM(N15:N18)</f>
        <v>13768263.37302145</v>
      </c>
      <c r="O14" s="104">
        <f t="shared" ref="O14:P14" si="4">SUM(O15:O18)</f>
        <v>2992517.385267932</v>
      </c>
      <c r="P14" s="104">
        <f t="shared" si="4"/>
        <v>13620992.303647153</v>
      </c>
      <c r="Q14" s="275">
        <f t="shared" ref="Q14" si="5">SUM(Q15:Q18)</f>
        <v>10746291.778241109</v>
      </c>
      <c r="R14" s="162">
        <f t="shared" si="0"/>
        <v>3305077.2699999996</v>
      </c>
      <c r="S14" s="104">
        <f t="shared" si="0"/>
        <v>0</v>
      </c>
      <c r="T14" s="104">
        <f t="shared" si="0"/>
        <v>0</v>
      </c>
      <c r="U14" s="129">
        <f t="shared" si="0"/>
        <v>3305077.2699999996</v>
      </c>
      <c r="V14" s="104">
        <f t="shared" ref="V14:Y14" si="6">SUM(V15:V18)</f>
        <v>1177493.4121246329</v>
      </c>
      <c r="W14" s="104">
        <f t="shared" si="6"/>
        <v>0</v>
      </c>
      <c r="X14" s="104">
        <f t="shared" si="6"/>
        <v>0</v>
      </c>
      <c r="Y14" s="129">
        <f t="shared" si="6"/>
        <v>1177493.4121246329</v>
      </c>
      <c r="Z14" s="104">
        <f t="shared" ref="Z14:AA14" si="7">SUM(Z15:Z18)</f>
        <v>3069584.3794689998</v>
      </c>
      <c r="AA14" s="160">
        <f t="shared" si="7"/>
        <v>860338.85259343311</v>
      </c>
      <c r="AC14" s="162">
        <f t="shared" si="0"/>
        <v>0</v>
      </c>
      <c r="AD14" s="104">
        <f t="shared" si="0"/>
        <v>0</v>
      </c>
      <c r="AE14" s="104">
        <f t="shared" si="0"/>
        <v>0</v>
      </c>
      <c r="AF14" s="104">
        <f t="shared" si="0"/>
        <v>0</v>
      </c>
      <c r="AG14" s="104">
        <f t="shared" si="0"/>
        <v>0</v>
      </c>
      <c r="AH14" s="104">
        <f t="shared" si="0"/>
        <v>0</v>
      </c>
      <c r="AI14" s="104">
        <f t="shared" si="0"/>
        <v>0</v>
      </c>
      <c r="AJ14" s="104">
        <f t="shared" si="0"/>
        <v>0</v>
      </c>
      <c r="AK14" s="104">
        <f t="shared" si="0"/>
        <v>0</v>
      </c>
      <c r="AL14" s="160">
        <f t="shared" si="0"/>
        <v>0</v>
      </c>
      <c r="AN14" s="268">
        <f t="shared" ref="AN14" si="8">SUM(AN15:AN18)</f>
        <v>3</v>
      </c>
      <c r="AO14" s="263">
        <f t="shared" ref="AO14:AP14" si="9">SUM(AO15:AO18)</f>
        <v>0</v>
      </c>
      <c r="AP14" s="269">
        <f t="shared" si="9"/>
        <v>0</v>
      </c>
    </row>
    <row r="15" spans="1:42" s="164" customFormat="1" ht="20.100000000000001" customHeight="1" outlineLevel="1">
      <c r="A15" s="253"/>
      <c r="B15" s="239" t="s">
        <v>26</v>
      </c>
      <c r="C15" s="213">
        <v>63</v>
      </c>
      <c r="D15" s="92">
        <v>0</v>
      </c>
      <c r="E15" s="92">
        <v>0</v>
      </c>
      <c r="F15" s="93">
        <v>63</v>
      </c>
      <c r="G15" s="280">
        <v>3</v>
      </c>
      <c r="H15" s="314"/>
      <c r="I15" s="85">
        <v>13768263.376418447</v>
      </c>
      <c r="J15" s="86">
        <v>2992517.3852679338</v>
      </c>
      <c r="K15" s="86">
        <v>13768263.37302145</v>
      </c>
      <c r="L15" s="86">
        <v>0</v>
      </c>
      <c r="M15" s="86">
        <v>0</v>
      </c>
      <c r="N15" s="134">
        <f t="shared" ref="N15:N19" si="10">SUM(K15:M15)</f>
        <v>13768263.37302145</v>
      </c>
      <c r="O15" s="135">
        <v>2992517.385267932</v>
      </c>
      <c r="P15" s="86">
        <v>13620992.303647153</v>
      </c>
      <c r="Q15" s="276">
        <v>10746291.778241109</v>
      </c>
      <c r="R15" s="233">
        <v>3305077.2699999996</v>
      </c>
      <c r="S15" s="86">
        <v>0</v>
      </c>
      <c r="T15" s="86">
        <v>0</v>
      </c>
      <c r="U15" s="134">
        <v>3305077.2699999996</v>
      </c>
      <c r="V15" s="86">
        <v>1177493.4121246329</v>
      </c>
      <c r="W15" s="86">
        <v>0</v>
      </c>
      <c r="X15" s="86">
        <v>0</v>
      </c>
      <c r="Y15" s="134">
        <v>1177493.4121246329</v>
      </c>
      <c r="Z15" s="86">
        <v>3069584.3794689998</v>
      </c>
      <c r="AA15" s="208">
        <v>860338.85259343311</v>
      </c>
      <c r="AC15" s="165"/>
      <c r="AD15" s="120"/>
      <c r="AE15" s="120"/>
      <c r="AF15" s="120"/>
      <c r="AG15" s="120"/>
      <c r="AH15" s="120"/>
      <c r="AI15" s="120"/>
      <c r="AJ15" s="120"/>
      <c r="AK15" s="120"/>
      <c r="AL15" s="163"/>
      <c r="AN15" s="325">
        <v>3</v>
      </c>
      <c r="AO15" s="326">
        <v>0</v>
      </c>
      <c r="AP15" s="327">
        <v>0</v>
      </c>
    </row>
    <row r="16" spans="1:42" ht="20.100000000000001" customHeight="1" outlineLevel="1">
      <c r="A16" s="254"/>
      <c r="B16" s="240" t="s">
        <v>27</v>
      </c>
      <c r="C16" s="207">
        <v>0</v>
      </c>
      <c r="D16" s="85">
        <v>0</v>
      </c>
      <c r="E16" s="85">
        <v>0</v>
      </c>
      <c r="F16" s="89">
        <v>0</v>
      </c>
      <c r="G16" s="296">
        <v>0</v>
      </c>
      <c r="H16" s="315"/>
      <c r="I16" s="298">
        <v>0</v>
      </c>
      <c r="J16" s="88">
        <v>0</v>
      </c>
      <c r="K16" s="88">
        <v>0</v>
      </c>
      <c r="L16" s="88">
        <v>0</v>
      </c>
      <c r="M16" s="88">
        <v>0</v>
      </c>
      <c r="N16" s="136">
        <f t="shared" si="10"/>
        <v>0</v>
      </c>
      <c r="O16" s="137">
        <v>0</v>
      </c>
      <c r="P16" s="88">
        <v>0</v>
      </c>
      <c r="Q16" s="277">
        <v>0</v>
      </c>
      <c r="R16" s="233">
        <v>0</v>
      </c>
      <c r="S16" s="88">
        <v>0</v>
      </c>
      <c r="T16" s="88">
        <v>0</v>
      </c>
      <c r="U16" s="136">
        <v>0</v>
      </c>
      <c r="V16" s="88">
        <v>0</v>
      </c>
      <c r="W16" s="88">
        <v>0</v>
      </c>
      <c r="X16" s="88">
        <v>0</v>
      </c>
      <c r="Y16" s="136">
        <v>0</v>
      </c>
      <c r="Z16" s="88">
        <v>0</v>
      </c>
      <c r="AA16" s="209">
        <v>0</v>
      </c>
      <c r="AC16" s="167"/>
      <c r="AD16" s="122"/>
      <c r="AE16" s="122"/>
      <c r="AF16" s="122"/>
      <c r="AG16" s="122"/>
      <c r="AH16" s="122"/>
      <c r="AI16" s="122"/>
      <c r="AJ16" s="122"/>
      <c r="AK16" s="122"/>
      <c r="AL16" s="166"/>
      <c r="AN16" s="207">
        <v>0</v>
      </c>
      <c r="AO16" s="85">
        <v>0</v>
      </c>
      <c r="AP16" s="270">
        <v>0</v>
      </c>
    </row>
    <row r="17" spans="1:42" ht="20.100000000000001" customHeight="1" outlineLevel="1">
      <c r="A17" s="254"/>
      <c r="B17" s="240" t="s">
        <v>28</v>
      </c>
      <c r="C17" s="207">
        <v>0</v>
      </c>
      <c r="D17" s="85">
        <v>0</v>
      </c>
      <c r="E17" s="85">
        <v>0</v>
      </c>
      <c r="F17" s="89">
        <v>0</v>
      </c>
      <c r="G17" s="296">
        <v>0</v>
      </c>
      <c r="H17" s="315"/>
      <c r="I17" s="298">
        <v>0</v>
      </c>
      <c r="J17" s="88">
        <v>0</v>
      </c>
      <c r="K17" s="88">
        <v>0</v>
      </c>
      <c r="L17" s="88">
        <v>0</v>
      </c>
      <c r="M17" s="88">
        <v>0</v>
      </c>
      <c r="N17" s="136">
        <f t="shared" si="10"/>
        <v>0</v>
      </c>
      <c r="O17" s="137">
        <v>0</v>
      </c>
      <c r="P17" s="88">
        <v>0</v>
      </c>
      <c r="Q17" s="277">
        <v>0</v>
      </c>
      <c r="R17" s="233">
        <v>0</v>
      </c>
      <c r="S17" s="88">
        <v>0</v>
      </c>
      <c r="T17" s="88">
        <v>0</v>
      </c>
      <c r="U17" s="136">
        <v>0</v>
      </c>
      <c r="V17" s="88">
        <v>0</v>
      </c>
      <c r="W17" s="88">
        <v>0</v>
      </c>
      <c r="X17" s="88">
        <v>0</v>
      </c>
      <c r="Y17" s="136">
        <v>0</v>
      </c>
      <c r="Z17" s="88">
        <v>0</v>
      </c>
      <c r="AA17" s="209">
        <v>0</v>
      </c>
      <c r="AC17" s="167"/>
      <c r="AD17" s="122"/>
      <c r="AE17" s="122"/>
      <c r="AF17" s="122"/>
      <c r="AG17" s="122"/>
      <c r="AH17" s="122"/>
      <c r="AI17" s="122"/>
      <c r="AJ17" s="122"/>
      <c r="AK17" s="122"/>
      <c r="AL17" s="166"/>
      <c r="AN17" s="207">
        <v>0</v>
      </c>
      <c r="AO17" s="85">
        <v>0</v>
      </c>
      <c r="AP17" s="270">
        <v>0</v>
      </c>
    </row>
    <row r="18" spans="1:42" ht="20.100000000000001" customHeight="1" outlineLevel="1" thickBot="1">
      <c r="A18" s="255"/>
      <c r="B18" s="241" t="s">
        <v>29</v>
      </c>
      <c r="C18" s="207">
        <v>0</v>
      </c>
      <c r="D18" s="85">
        <v>0</v>
      </c>
      <c r="E18" s="85">
        <v>0</v>
      </c>
      <c r="F18" s="91">
        <v>0</v>
      </c>
      <c r="G18" s="296">
        <v>0</v>
      </c>
      <c r="H18" s="316"/>
      <c r="I18" s="299">
        <v>0</v>
      </c>
      <c r="J18" s="90">
        <v>0</v>
      </c>
      <c r="K18" s="90">
        <v>0</v>
      </c>
      <c r="L18" s="90">
        <v>0</v>
      </c>
      <c r="M18" s="90">
        <v>0</v>
      </c>
      <c r="N18" s="138">
        <f t="shared" si="10"/>
        <v>0</v>
      </c>
      <c r="O18" s="139">
        <v>0</v>
      </c>
      <c r="P18" s="90">
        <v>0</v>
      </c>
      <c r="Q18" s="278">
        <v>0</v>
      </c>
      <c r="R18" s="293">
        <v>0</v>
      </c>
      <c r="S18" s="90">
        <v>0</v>
      </c>
      <c r="T18" s="90">
        <v>0</v>
      </c>
      <c r="U18" s="138">
        <v>0</v>
      </c>
      <c r="V18" s="90">
        <v>0</v>
      </c>
      <c r="W18" s="90">
        <v>0</v>
      </c>
      <c r="X18" s="90">
        <v>0</v>
      </c>
      <c r="Y18" s="138">
        <v>0</v>
      </c>
      <c r="Z18" s="90">
        <v>0</v>
      </c>
      <c r="AA18" s="210">
        <v>0</v>
      </c>
      <c r="AC18" s="169"/>
      <c r="AD18" s="123"/>
      <c r="AE18" s="123"/>
      <c r="AF18" s="123"/>
      <c r="AG18" s="123"/>
      <c r="AH18" s="123"/>
      <c r="AI18" s="123"/>
      <c r="AJ18" s="123"/>
      <c r="AK18" s="123"/>
      <c r="AL18" s="168"/>
      <c r="AN18" s="207">
        <v>0</v>
      </c>
      <c r="AO18" s="85">
        <v>0</v>
      </c>
      <c r="AP18" s="270">
        <v>0</v>
      </c>
    </row>
    <row r="19" spans="1:42" ht="20.100000000000001" customHeight="1" outlineLevel="1" thickBot="1">
      <c r="A19" s="252" t="s">
        <v>30</v>
      </c>
      <c r="B19" s="242" t="s">
        <v>11</v>
      </c>
      <c r="C19" s="211">
        <v>3211</v>
      </c>
      <c r="D19" s="105">
        <v>17931</v>
      </c>
      <c r="E19" s="105">
        <v>0</v>
      </c>
      <c r="F19" s="106">
        <v>21142</v>
      </c>
      <c r="G19" s="279">
        <v>13116</v>
      </c>
      <c r="H19" s="313"/>
      <c r="I19" s="300">
        <v>349751.54499267007</v>
      </c>
      <c r="J19" s="105">
        <v>0</v>
      </c>
      <c r="K19" s="105">
        <v>40980.199999999997</v>
      </c>
      <c r="L19" s="105">
        <v>308713.94025941007</v>
      </c>
      <c r="M19" s="105">
        <v>0</v>
      </c>
      <c r="N19" s="132">
        <f t="shared" si="10"/>
        <v>349694.14025941008</v>
      </c>
      <c r="O19" s="105">
        <v>0</v>
      </c>
      <c r="P19" s="105">
        <v>284908.99643304001</v>
      </c>
      <c r="Q19" s="279">
        <v>284908.99643304001</v>
      </c>
      <c r="R19" s="211">
        <v>0</v>
      </c>
      <c r="S19" s="105">
        <v>15145.360000000002</v>
      </c>
      <c r="T19" s="105">
        <v>0</v>
      </c>
      <c r="U19" s="132">
        <v>15145.360000000002</v>
      </c>
      <c r="V19" s="105">
        <v>0</v>
      </c>
      <c r="W19" s="105">
        <v>15145.360000000002</v>
      </c>
      <c r="X19" s="105">
        <v>0</v>
      </c>
      <c r="Y19" s="132">
        <v>15145.360000000002</v>
      </c>
      <c r="Z19" s="105">
        <v>11869.160000000003</v>
      </c>
      <c r="AA19" s="212">
        <v>11869.160000000003</v>
      </c>
      <c r="AC19" s="170"/>
      <c r="AD19" s="171"/>
      <c r="AE19" s="171"/>
      <c r="AF19" s="171"/>
      <c r="AG19" s="171"/>
      <c r="AH19" s="171"/>
      <c r="AI19" s="171"/>
      <c r="AJ19" s="171"/>
      <c r="AK19" s="171"/>
      <c r="AL19" s="172"/>
      <c r="AN19" s="211">
        <v>198</v>
      </c>
      <c r="AO19" s="105">
        <v>0</v>
      </c>
      <c r="AP19" s="212">
        <v>12918</v>
      </c>
    </row>
    <row r="20" spans="1:42" ht="20.100000000000001" customHeight="1" outlineLevel="1" thickBot="1">
      <c r="A20" s="252" t="s">
        <v>31</v>
      </c>
      <c r="B20" s="242" t="s">
        <v>32</v>
      </c>
      <c r="C20" s="162">
        <f>SUM(C21:C22)</f>
        <v>2277</v>
      </c>
      <c r="D20" s="104">
        <f>SUM(D21:D22)</f>
        <v>9298</v>
      </c>
      <c r="E20" s="104">
        <f>SUM(E21:E22)</f>
        <v>24</v>
      </c>
      <c r="F20" s="104">
        <f>SUM(F21:F22)</f>
        <v>11599</v>
      </c>
      <c r="G20" s="275">
        <f>SUM(G21:G22)</f>
        <v>13017</v>
      </c>
      <c r="H20" s="317"/>
      <c r="I20" s="297">
        <f>SUM(I21:I22)</f>
        <v>966433.81514900899</v>
      </c>
      <c r="J20" s="104">
        <f>SUM(J21:J22)</f>
        <v>63778.615367319653</v>
      </c>
      <c r="K20" s="104">
        <f t="shared" ref="K20:Q20" si="11">SUM(K21:K22)</f>
        <v>450621.13008000213</v>
      </c>
      <c r="L20" s="104">
        <f t="shared" si="11"/>
        <v>463908.97779215593</v>
      </c>
      <c r="M20" s="104">
        <f t="shared" si="11"/>
        <v>1630</v>
      </c>
      <c r="N20" s="129">
        <f t="shared" ref="N20:U20" si="12">SUM(N21:N22)</f>
        <v>916160.10787215806</v>
      </c>
      <c r="O20" s="104">
        <f t="shared" si="11"/>
        <v>63768.388146738478</v>
      </c>
      <c r="P20" s="104">
        <f t="shared" si="11"/>
        <v>824285.5079138407</v>
      </c>
      <c r="Q20" s="275">
        <f t="shared" si="11"/>
        <v>756447.71117662301</v>
      </c>
      <c r="R20" s="162">
        <f t="shared" si="12"/>
        <v>24625.7</v>
      </c>
      <c r="S20" s="104">
        <f t="shared" si="12"/>
        <v>3426.25</v>
      </c>
      <c r="T20" s="104">
        <f t="shared" si="12"/>
        <v>0</v>
      </c>
      <c r="U20" s="129">
        <f t="shared" si="12"/>
        <v>28051.95</v>
      </c>
      <c r="V20" s="104">
        <f t="shared" ref="V20:X20" si="13">SUM(V21:V22)</f>
        <v>24625.7</v>
      </c>
      <c r="W20" s="104">
        <f t="shared" si="13"/>
        <v>3426.25</v>
      </c>
      <c r="X20" s="104">
        <f t="shared" si="13"/>
        <v>0</v>
      </c>
      <c r="Y20" s="129">
        <f t="shared" ref="Y20:AA20" si="14">SUM(Y21:Y22)</f>
        <v>28051.95</v>
      </c>
      <c r="Z20" s="104">
        <f t="shared" si="14"/>
        <v>16151.949999999997</v>
      </c>
      <c r="AA20" s="160">
        <f t="shared" si="14"/>
        <v>16151.949999999997</v>
      </c>
      <c r="AC20" s="173">
        <f t="shared" ref="AC20:AL20" si="15">SUM(AC21:AC22)</f>
        <v>0</v>
      </c>
      <c r="AD20" s="174">
        <f t="shared" si="15"/>
        <v>0</v>
      </c>
      <c r="AE20" s="174">
        <f t="shared" si="15"/>
        <v>0</v>
      </c>
      <c r="AF20" s="174">
        <f t="shared" si="15"/>
        <v>0</v>
      </c>
      <c r="AG20" s="174">
        <f t="shared" si="15"/>
        <v>0</v>
      </c>
      <c r="AH20" s="174">
        <f t="shared" si="15"/>
        <v>0</v>
      </c>
      <c r="AI20" s="174">
        <f t="shared" si="15"/>
        <v>0</v>
      </c>
      <c r="AJ20" s="174">
        <f t="shared" si="15"/>
        <v>0</v>
      </c>
      <c r="AK20" s="174">
        <f t="shared" si="15"/>
        <v>0</v>
      </c>
      <c r="AL20" s="175">
        <f t="shared" si="15"/>
        <v>0</v>
      </c>
      <c r="AN20" s="268">
        <f>SUM(AN21:AN22)</f>
        <v>2192</v>
      </c>
      <c r="AO20" s="263">
        <f>SUM(AO21:AO22)</f>
        <v>57</v>
      </c>
      <c r="AP20" s="269">
        <f>SUM(AP21:AP22)</f>
        <v>10768</v>
      </c>
    </row>
    <row r="21" spans="1:42" ht="20.100000000000001" customHeight="1" outlineLevel="1">
      <c r="A21" s="253"/>
      <c r="B21" s="243" t="s">
        <v>33</v>
      </c>
      <c r="C21" s="213">
        <v>73</v>
      </c>
      <c r="D21" s="92">
        <v>0</v>
      </c>
      <c r="E21" s="92">
        <v>0</v>
      </c>
      <c r="F21" s="93">
        <v>73</v>
      </c>
      <c r="G21" s="280">
        <v>2</v>
      </c>
      <c r="H21" s="318"/>
      <c r="I21" s="301">
        <v>304485.13949481008</v>
      </c>
      <c r="J21" s="92">
        <v>63778.615367319653</v>
      </c>
      <c r="K21" s="92">
        <v>304485.13949481002</v>
      </c>
      <c r="L21" s="92">
        <v>0</v>
      </c>
      <c r="M21" s="92">
        <v>0</v>
      </c>
      <c r="N21" s="140">
        <f t="shared" ref="N21:N23" si="16">SUM(K21:M21)</f>
        <v>304485.13949481002</v>
      </c>
      <c r="O21" s="141">
        <v>63768.388146738478</v>
      </c>
      <c r="P21" s="92">
        <v>305620.44353473006</v>
      </c>
      <c r="Q21" s="280">
        <v>237782.64679751228</v>
      </c>
      <c r="R21" s="213">
        <v>0</v>
      </c>
      <c r="S21" s="92">
        <v>0</v>
      </c>
      <c r="T21" s="92">
        <v>0</v>
      </c>
      <c r="U21" s="140">
        <v>0</v>
      </c>
      <c r="V21" s="92">
        <v>0</v>
      </c>
      <c r="W21" s="92">
        <v>0</v>
      </c>
      <c r="X21" s="92">
        <v>0</v>
      </c>
      <c r="Y21" s="140">
        <v>0</v>
      </c>
      <c r="Z21" s="92">
        <v>0</v>
      </c>
      <c r="AA21" s="214">
        <v>0</v>
      </c>
      <c r="AC21" s="177"/>
      <c r="AD21" s="124"/>
      <c r="AE21" s="124"/>
      <c r="AF21" s="124"/>
      <c r="AG21" s="124"/>
      <c r="AH21" s="124"/>
      <c r="AI21" s="124"/>
      <c r="AJ21" s="124"/>
      <c r="AK21" s="124"/>
      <c r="AL21" s="176"/>
      <c r="AN21" s="213">
        <v>2</v>
      </c>
      <c r="AO21" s="92">
        <v>0</v>
      </c>
      <c r="AP21" s="214">
        <v>0</v>
      </c>
    </row>
    <row r="22" spans="1:42" ht="20.100000000000001" customHeight="1" outlineLevel="1" thickBot="1">
      <c r="A22" s="256"/>
      <c r="B22" s="244" t="s">
        <v>34</v>
      </c>
      <c r="C22" s="215">
        <v>2204</v>
      </c>
      <c r="D22" s="94">
        <v>9298</v>
      </c>
      <c r="E22" s="94">
        <v>24</v>
      </c>
      <c r="F22" s="95">
        <v>11526</v>
      </c>
      <c r="G22" s="281">
        <v>13015</v>
      </c>
      <c r="H22" s="316"/>
      <c r="I22" s="302">
        <v>661948.67565419886</v>
      </c>
      <c r="J22" s="94">
        <v>0</v>
      </c>
      <c r="K22" s="94">
        <v>146135.99058519211</v>
      </c>
      <c r="L22" s="94">
        <v>463908.97779215593</v>
      </c>
      <c r="M22" s="94">
        <v>1630</v>
      </c>
      <c r="N22" s="142">
        <f t="shared" si="16"/>
        <v>611674.96837734804</v>
      </c>
      <c r="O22" s="143">
        <v>0</v>
      </c>
      <c r="P22" s="94">
        <v>518665.0643791107</v>
      </c>
      <c r="Q22" s="281">
        <v>518665.0643791107</v>
      </c>
      <c r="R22" s="215">
        <v>24625.7</v>
      </c>
      <c r="S22" s="94">
        <v>3426.25</v>
      </c>
      <c r="T22" s="94">
        <v>0</v>
      </c>
      <c r="U22" s="142">
        <v>28051.95</v>
      </c>
      <c r="V22" s="94">
        <v>24625.7</v>
      </c>
      <c r="W22" s="94">
        <v>3426.25</v>
      </c>
      <c r="X22" s="94">
        <v>0</v>
      </c>
      <c r="Y22" s="142">
        <v>28051.95</v>
      </c>
      <c r="Z22" s="94">
        <v>16151.949999999997</v>
      </c>
      <c r="AA22" s="216">
        <v>16151.949999999997</v>
      </c>
      <c r="AC22" s="179"/>
      <c r="AD22" s="125"/>
      <c r="AE22" s="125"/>
      <c r="AF22" s="125"/>
      <c r="AG22" s="125"/>
      <c r="AH22" s="125"/>
      <c r="AI22" s="125"/>
      <c r="AJ22" s="125"/>
      <c r="AK22" s="125"/>
      <c r="AL22" s="178"/>
      <c r="AN22" s="215">
        <v>2190</v>
      </c>
      <c r="AO22" s="94">
        <v>57</v>
      </c>
      <c r="AP22" s="216">
        <v>10768</v>
      </c>
    </row>
    <row r="23" spans="1:42" ht="20.100000000000001" customHeight="1" outlineLevel="1" thickBot="1">
      <c r="A23" s="252" t="s">
        <v>35</v>
      </c>
      <c r="B23" s="242" t="s">
        <v>2</v>
      </c>
      <c r="C23" s="217">
        <v>0</v>
      </c>
      <c r="D23" s="107">
        <v>0</v>
      </c>
      <c r="E23" s="107">
        <v>0</v>
      </c>
      <c r="F23" s="108">
        <v>0</v>
      </c>
      <c r="G23" s="282">
        <v>0</v>
      </c>
      <c r="H23" s="313"/>
      <c r="I23" s="303">
        <v>0</v>
      </c>
      <c r="J23" s="107">
        <v>0</v>
      </c>
      <c r="K23" s="107">
        <v>0</v>
      </c>
      <c r="L23" s="107">
        <v>0</v>
      </c>
      <c r="M23" s="107">
        <v>0</v>
      </c>
      <c r="N23" s="130">
        <f t="shared" si="16"/>
        <v>0</v>
      </c>
      <c r="O23" s="107">
        <v>0</v>
      </c>
      <c r="P23" s="107">
        <v>0</v>
      </c>
      <c r="Q23" s="282">
        <v>0</v>
      </c>
      <c r="R23" s="217">
        <v>0</v>
      </c>
      <c r="S23" s="107">
        <v>0</v>
      </c>
      <c r="T23" s="107">
        <v>0</v>
      </c>
      <c r="U23" s="130">
        <v>0</v>
      </c>
      <c r="V23" s="107">
        <v>0</v>
      </c>
      <c r="W23" s="107">
        <v>0</v>
      </c>
      <c r="X23" s="107">
        <v>0</v>
      </c>
      <c r="Y23" s="130">
        <v>0</v>
      </c>
      <c r="Z23" s="107">
        <v>0</v>
      </c>
      <c r="AA23" s="218">
        <v>0</v>
      </c>
      <c r="AC23" s="180"/>
      <c r="AD23" s="181"/>
      <c r="AE23" s="181"/>
      <c r="AF23" s="181"/>
      <c r="AG23" s="181"/>
      <c r="AH23" s="181"/>
      <c r="AI23" s="181"/>
      <c r="AJ23" s="181"/>
      <c r="AK23" s="181"/>
      <c r="AL23" s="182"/>
      <c r="AN23" s="217">
        <v>0</v>
      </c>
      <c r="AO23" s="107">
        <v>0</v>
      </c>
      <c r="AP23" s="218">
        <v>0</v>
      </c>
    </row>
    <row r="24" spans="1:42" ht="30" customHeight="1" outlineLevel="1" thickBot="1">
      <c r="A24" s="252" t="s">
        <v>36</v>
      </c>
      <c r="B24" s="242" t="s">
        <v>37</v>
      </c>
      <c r="C24" s="162">
        <f t="shared" ref="C24:U24" si="17">SUM(C25:C26)</f>
        <v>4332</v>
      </c>
      <c r="D24" s="104">
        <f t="shared" si="17"/>
        <v>11943</v>
      </c>
      <c r="E24" s="104">
        <f t="shared" si="17"/>
        <v>78</v>
      </c>
      <c r="F24" s="104">
        <f t="shared" si="17"/>
        <v>16353</v>
      </c>
      <c r="G24" s="275">
        <f t="shared" ref="G24" si="18">SUM(G25:G26)</f>
        <v>17605</v>
      </c>
      <c r="H24" s="319">
        <f t="shared" si="17"/>
        <v>16353</v>
      </c>
      <c r="I24" s="297">
        <f t="shared" ref="I24:J24" si="19">SUM(I25:I26)</f>
        <v>15534447.040704034</v>
      </c>
      <c r="J24" s="104">
        <f t="shared" si="19"/>
        <v>10873775.132208951</v>
      </c>
      <c r="K24" s="104">
        <f t="shared" ref="K24:M24" si="20">SUM(K25:K26)</f>
        <v>4132415.5574752158</v>
      </c>
      <c r="L24" s="104">
        <f t="shared" si="20"/>
        <v>10025310.431990763</v>
      </c>
      <c r="M24" s="104">
        <f t="shared" si="20"/>
        <v>113861.57580821762</v>
      </c>
      <c r="N24" s="129">
        <f t="shared" si="17"/>
        <v>14271587.565274196</v>
      </c>
      <c r="O24" s="104">
        <f t="shared" si="17"/>
        <v>9998953.9713051263</v>
      </c>
      <c r="P24" s="104">
        <f t="shared" ref="P24:Q24" si="21">SUM(P25:P26)</f>
        <v>12152345.024100799</v>
      </c>
      <c r="Q24" s="275">
        <f t="shared" si="21"/>
        <v>3655887.7106690258</v>
      </c>
      <c r="R24" s="162">
        <f t="shared" si="17"/>
        <v>1796621.65</v>
      </c>
      <c r="S24" s="104">
        <f t="shared" si="17"/>
        <v>6636661.7199999997</v>
      </c>
      <c r="T24" s="104">
        <f t="shared" si="17"/>
        <v>87299.5</v>
      </c>
      <c r="U24" s="129">
        <f t="shared" si="17"/>
        <v>8520582.8699999992</v>
      </c>
      <c r="V24" s="104">
        <f t="shared" ref="V24:X24" si="22">SUM(V25:V26)</f>
        <v>572890.79500000016</v>
      </c>
      <c r="W24" s="104">
        <f t="shared" si="22"/>
        <v>2004103.2359999996</v>
      </c>
      <c r="X24" s="104">
        <f t="shared" si="22"/>
        <v>28439.650000000009</v>
      </c>
      <c r="Y24" s="129">
        <f t="shared" ref="Y24" si="23">SUM(Y25:Y26)</f>
        <v>2605433.6809999994</v>
      </c>
      <c r="Z24" s="104">
        <f t="shared" ref="Z24:AA24" si="24">SUM(Z25:Z26)</f>
        <v>8028257.2659860002</v>
      </c>
      <c r="AA24" s="160">
        <f t="shared" si="24"/>
        <v>2291805.5569860004</v>
      </c>
      <c r="AC24" s="173">
        <f t="shared" ref="AC24:AL24" si="25">SUM(AC25:AC26)</f>
        <v>0</v>
      </c>
      <c r="AD24" s="174">
        <f t="shared" si="25"/>
        <v>0</v>
      </c>
      <c r="AE24" s="174">
        <f t="shared" si="25"/>
        <v>0</v>
      </c>
      <c r="AF24" s="174">
        <f t="shared" si="25"/>
        <v>0</v>
      </c>
      <c r="AG24" s="174">
        <f t="shared" si="25"/>
        <v>0</v>
      </c>
      <c r="AH24" s="174">
        <f t="shared" si="25"/>
        <v>0</v>
      </c>
      <c r="AI24" s="174">
        <f t="shared" si="25"/>
        <v>0</v>
      </c>
      <c r="AJ24" s="174">
        <f t="shared" si="25"/>
        <v>0</v>
      </c>
      <c r="AK24" s="174">
        <f t="shared" si="25"/>
        <v>0</v>
      </c>
      <c r="AL24" s="175">
        <f t="shared" si="25"/>
        <v>0</v>
      </c>
      <c r="AN24" s="268">
        <f t="shared" ref="AN24" si="26">SUM(AN25:AN26)</f>
        <v>4380</v>
      </c>
      <c r="AO24" s="263">
        <f t="shared" ref="AO24:AP24" si="27">SUM(AO25:AO26)</f>
        <v>106</v>
      </c>
      <c r="AP24" s="269">
        <f t="shared" si="27"/>
        <v>13119</v>
      </c>
    </row>
    <row r="25" spans="1:42" ht="20.100000000000001" customHeight="1" outlineLevel="1">
      <c r="A25" s="257"/>
      <c r="B25" s="243" t="s">
        <v>38</v>
      </c>
      <c r="C25" s="207">
        <v>4332</v>
      </c>
      <c r="D25" s="86">
        <v>11943</v>
      </c>
      <c r="E25" s="86">
        <v>78</v>
      </c>
      <c r="F25" s="87">
        <v>16353</v>
      </c>
      <c r="G25" s="276">
        <v>17605</v>
      </c>
      <c r="H25" s="320">
        <v>16353</v>
      </c>
      <c r="I25" s="85">
        <v>15534447.040704034</v>
      </c>
      <c r="J25" s="86">
        <v>10873775.132208951</v>
      </c>
      <c r="K25" s="86">
        <v>4132415.5574752158</v>
      </c>
      <c r="L25" s="86">
        <v>10025310.431990763</v>
      </c>
      <c r="M25" s="86">
        <v>113861.57580821762</v>
      </c>
      <c r="N25" s="134">
        <f t="shared" ref="N25:N26" si="28">SUM(K25:M25)</f>
        <v>14271587.565274196</v>
      </c>
      <c r="O25" s="135">
        <v>9998953.9713051263</v>
      </c>
      <c r="P25" s="86">
        <v>12152345.024100799</v>
      </c>
      <c r="Q25" s="276">
        <v>3655887.7106690258</v>
      </c>
      <c r="R25" s="207">
        <v>1796621.65</v>
      </c>
      <c r="S25" s="86">
        <v>6636661.7199999997</v>
      </c>
      <c r="T25" s="86">
        <v>87299.5</v>
      </c>
      <c r="U25" s="134">
        <v>8520582.8699999992</v>
      </c>
      <c r="V25" s="86">
        <v>572890.79500000016</v>
      </c>
      <c r="W25" s="86">
        <v>2004103.2359999996</v>
      </c>
      <c r="X25" s="86">
        <v>28439.650000000009</v>
      </c>
      <c r="Y25" s="134">
        <v>2605433.6809999994</v>
      </c>
      <c r="Z25" s="86">
        <v>8028257.2659860002</v>
      </c>
      <c r="AA25" s="208">
        <v>2291805.5569860004</v>
      </c>
      <c r="AC25" s="165"/>
      <c r="AD25" s="120"/>
      <c r="AE25" s="120"/>
      <c r="AF25" s="120"/>
      <c r="AG25" s="120"/>
      <c r="AH25" s="120"/>
      <c r="AI25" s="120"/>
      <c r="AJ25" s="120"/>
      <c r="AK25" s="120"/>
      <c r="AL25" s="163"/>
      <c r="AN25" s="207">
        <v>4380</v>
      </c>
      <c r="AO25" s="86">
        <v>106</v>
      </c>
      <c r="AP25" s="208">
        <v>13119</v>
      </c>
    </row>
    <row r="26" spans="1:42" ht="20.100000000000001" customHeight="1" outlineLevel="1" thickBot="1">
      <c r="A26" s="255"/>
      <c r="B26" s="245" t="s">
        <v>39</v>
      </c>
      <c r="C26" s="219">
        <v>0</v>
      </c>
      <c r="D26" s="96">
        <v>0</v>
      </c>
      <c r="E26" s="96">
        <v>0</v>
      </c>
      <c r="F26" s="96">
        <v>0</v>
      </c>
      <c r="G26" s="283">
        <v>0</v>
      </c>
      <c r="H26" s="320">
        <v>0</v>
      </c>
      <c r="I26" s="304">
        <v>0</v>
      </c>
      <c r="J26" s="96">
        <v>0</v>
      </c>
      <c r="K26" s="96">
        <v>0</v>
      </c>
      <c r="L26" s="96">
        <v>0</v>
      </c>
      <c r="M26" s="96">
        <v>0</v>
      </c>
      <c r="N26" s="144">
        <f t="shared" si="28"/>
        <v>0</v>
      </c>
      <c r="O26" s="145">
        <v>0</v>
      </c>
      <c r="P26" s="96">
        <v>0</v>
      </c>
      <c r="Q26" s="283">
        <v>0</v>
      </c>
      <c r="R26" s="219">
        <v>0</v>
      </c>
      <c r="S26" s="96">
        <v>0</v>
      </c>
      <c r="T26" s="96">
        <v>0</v>
      </c>
      <c r="U26" s="144">
        <v>0</v>
      </c>
      <c r="V26" s="96">
        <v>0</v>
      </c>
      <c r="W26" s="96">
        <v>0</v>
      </c>
      <c r="X26" s="96">
        <v>0</v>
      </c>
      <c r="Y26" s="144">
        <v>0</v>
      </c>
      <c r="Z26" s="96">
        <v>0</v>
      </c>
      <c r="AA26" s="220">
        <v>0</v>
      </c>
      <c r="AC26" s="184"/>
      <c r="AD26" s="119"/>
      <c r="AE26" s="119"/>
      <c r="AF26" s="119"/>
      <c r="AG26" s="119"/>
      <c r="AH26" s="119"/>
      <c r="AI26" s="119"/>
      <c r="AJ26" s="119"/>
      <c r="AK26" s="119"/>
      <c r="AL26" s="183"/>
      <c r="AN26" s="219">
        <v>0</v>
      </c>
      <c r="AO26" s="96">
        <v>0</v>
      </c>
      <c r="AP26" s="220">
        <v>0</v>
      </c>
    </row>
    <row r="27" spans="1:42" ht="30" customHeight="1" outlineLevel="1" thickBot="1">
      <c r="A27" s="252" t="s">
        <v>40</v>
      </c>
      <c r="B27" s="242" t="s">
        <v>41</v>
      </c>
      <c r="C27" s="221">
        <f t="shared" ref="C27:U27" si="29">SUM(C28:C30)</f>
        <v>14676</v>
      </c>
      <c r="D27" s="109">
        <f t="shared" si="29"/>
        <v>532780</v>
      </c>
      <c r="E27" s="109">
        <f t="shared" si="29"/>
        <v>78</v>
      </c>
      <c r="F27" s="110">
        <f t="shared" si="29"/>
        <v>547534</v>
      </c>
      <c r="G27" s="284">
        <f t="shared" ref="G27" si="30">SUM(G28:G30)</f>
        <v>73569</v>
      </c>
      <c r="H27" s="321">
        <f t="shared" si="29"/>
        <v>547534</v>
      </c>
      <c r="I27" s="305">
        <f t="shared" ref="I27:J27" si="31">SUM(I28:I30)</f>
        <v>3159485.600314585</v>
      </c>
      <c r="J27" s="109">
        <f t="shared" si="31"/>
        <v>1232925.3480600384</v>
      </c>
      <c r="K27" s="109">
        <f t="shared" ref="K27:M27" si="32">SUM(K28:K30)</f>
        <v>475130.11569019331</v>
      </c>
      <c r="L27" s="109">
        <f t="shared" si="32"/>
        <v>2550477.4882114809</v>
      </c>
      <c r="M27" s="109">
        <f t="shared" si="32"/>
        <v>5457.8107459800012</v>
      </c>
      <c r="N27" s="115">
        <f t="shared" si="29"/>
        <v>3031065.4146476537</v>
      </c>
      <c r="O27" s="109">
        <f t="shared" si="29"/>
        <v>1143284.2031806109</v>
      </c>
      <c r="P27" s="109">
        <f t="shared" ref="P27:Q27" si="33">SUM(P28:P30)</f>
        <v>2576881.6773793218</v>
      </c>
      <c r="Q27" s="284">
        <f t="shared" si="33"/>
        <v>1641185.4518422154</v>
      </c>
      <c r="R27" s="221">
        <f t="shared" si="29"/>
        <v>212874.58001225491</v>
      </c>
      <c r="S27" s="109">
        <f t="shared" si="29"/>
        <v>679783.30059913732</v>
      </c>
      <c r="T27" s="109">
        <f t="shared" si="29"/>
        <v>5939</v>
      </c>
      <c r="U27" s="115">
        <f t="shared" si="29"/>
        <v>898596.88061139232</v>
      </c>
      <c r="V27" s="109">
        <f t="shared" ref="V27:X27" si="34">SUM(V28:V30)</f>
        <v>69035.381012254948</v>
      </c>
      <c r="W27" s="109">
        <f t="shared" si="34"/>
        <v>226870.82659913733</v>
      </c>
      <c r="X27" s="109">
        <f t="shared" si="34"/>
        <v>1781.6999999999998</v>
      </c>
      <c r="Y27" s="115">
        <f t="shared" ref="Y27" si="35">SUM(Y28:Y30)</f>
        <v>297687.90761139226</v>
      </c>
      <c r="Z27" s="109">
        <f t="shared" ref="Z27:AA27" si="36">SUM(Z28:Z30)</f>
        <v>977680.79384668637</v>
      </c>
      <c r="AA27" s="259">
        <f t="shared" si="36"/>
        <v>352274.34084668633</v>
      </c>
      <c r="AC27" s="186">
        <f t="shared" ref="AC27:AL27" si="37">SUM(AC28:AC30)</f>
        <v>0</v>
      </c>
      <c r="AD27" s="187">
        <f t="shared" si="37"/>
        <v>0</v>
      </c>
      <c r="AE27" s="187">
        <f t="shared" si="37"/>
        <v>0</v>
      </c>
      <c r="AF27" s="187">
        <f t="shared" si="37"/>
        <v>0</v>
      </c>
      <c r="AG27" s="187">
        <f t="shared" si="37"/>
        <v>0</v>
      </c>
      <c r="AH27" s="187">
        <f t="shared" si="37"/>
        <v>0</v>
      </c>
      <c r="AI27" s="187">
        <f t="shared" si="37"/>
        <v>0</v>
      </c>
      <c r="AJ27" s="187">
        <f t="shared" si="37"/>
        <v>0</v>
      </c>
      <c r="AK27" s="187">
        <f t="shared" si="37"/>
        <v>0</v>
      </c>
      <c r="AL27" s="185">
        <f t="shared" si="37"/>
        <v>0</v>
      </c>
      <c r="AN27" s="271">
        <f t="shared" ref="AN27" si="38">SUM(AN28:AN30)</f>
        <v>6680</v>
      </c>
      <c r="AO27" s="264">
        <f t="shared" ref="AO27:AP27" si="39">SUM(AO28:AO30)</f>
        <v>106</v>
      </c>
      <c r="AP27" s="272">
        <f t="shared" si="39"/>
        <v>66783</v>
      </c>
    </row>
    <row r="28" spans="1:42" ht="30" customHeight="1" outlineLevel="1">
      <c r="A28" s="253"/>
      <c r="B28" s="243" t="s">
        <v>42</v>
      </c>
      <c r="C28" s="207">
        <v>11077</v>
      </c>
      <c r="D28" s="86">
        <v>520723</v>
      </c>
      <c r="E28" s="86">
        <v>0</v>
      </c>
      <c r="F28" s="87">
        <v>531800</v>
      </c>
      <c r="G28" s="276">
        <v>56540</v>
      </c>
      <c r="H28" s="320">
        <v>531800</v>
      </c>
      <c r="I28" s="85">
        <v>1398880.6080882354</v>
      </c>
      <c r="J28" s="86">
        <v>0</v>
      </c>
      <c r="K28" s="86">
        <v>76380.046568627455</v>
      </c>
      <c r="L28" s="86">
        <v>1322500.5615196079</v>
      </c>
      <c r="M28" s="86">
        <v>0</v>
      </c>
      <c r="N28" s="134">
        <f t="shared" ref="N28:N32" si="40">SUM(K28:M28)</f>
        <v>1398880.6080882354</v>
      </c>
      <c r="O28" s="135">
        <v>0</v>
      </c>
      <c r="P28" s="86">
        <v>1240487</v>
      </c>
      <c r="Q28" s="276">
        <v>1240487</v>
      </c>
      <c r="R28" s="207">
        <v>2290.010012254902</v>
      </c>
      <c r="S28" s="86">
        <v>30294.230599137252</v>
      </c>
      <c r="T28" s="86">
        <v>0</v>
      </c>
      <c r="U28" s="134">
        <v>32584.240611392153</v>
      </c>
      <c r="V28" s="86">
        <v>2290.010012254902</v>
      </c>
      <c r="W28" s="86">
        <v>30294.230599137252</v>
      </c>
      <c r="X28" s="86">
        <v>0</v>
      </c>
      <c r="Y28" s="134">
        <v>32584.240611392153</v>
      </c>
      <c r="Z28" s="86">
        <v>82571.753846686275</v>
      </c>
      <c r="AA28" s="208">
        <v>82571.753846686275</v>
      </c>
      <c r="AC28" s="165"/>
      <c r="AD28" s="120"/>
      <c r="AE28" s="120"/>
      <c r="AF28" s="120"/>
      <c r="AG28" s="120"/>
      <c r="AH28" s="120"/>
      <c r="AI28" s="120"/>
      <c r="AJ28" s="120"/>
      <c r="AK28" s="120"/>
      <c r="AL28" s="163"/>
      <c r="AN28" s="207">
        <v>3031</v>
      </c>
      <c r="AO28" s="86">
        <v>0</v>
      </c>
      <c r="AP28" s="208">
        <v>53509</v>
      </c>
    </row>
    <row r="29" spans="1:42" ht="30" customHeight="1" outlineLevel="1">
      <c r="A29" s="254"/>
      <c r="B29" s="246" t="s">
        <v>3</v>
      </c>
      <c r="C29" s="223">
        <v>3599</v>
      </c>
      <c r="D29" s="97">
        <v>12057</v>
      </c>
      <c r="E29" s="97">
        <v>78</v>
      </c>
      <c r="F29" s="97">
        <v>15734</v>
      </c>
      <c r="G29" s="285">
        <v>17029</v>
      </c>
      <c r="H29" s="320">
        <v>15734</v>
      </c>
      <c r="I29" s="306">
        <v>1760604.9922263497</v>
      </c>
      <c r="J29" s="97">
        <v>1232925.3480600384</v>
      </c>
      <c r="K29" s="97">
        <v>398750.06912156584</v>
      </c>
      <c r="L29" s="97">
        <v>1227976.9266918728</v>
      </c>
      <c r="M29" s="97">
        <v>5457.8107459800012</v>
      </c>
      <c r="N29" s="146">
        <f t="shared" si="40"/>
        <v>1632184.8065594186</v>
      </c>
      <c r="O29" s="147">
        <v>1143284.2031806109</v>
      </c>
      <c r="P29" s="97">
        <v>1336394.6773793218</v>
      </c>
      <c r="Q29" s="285">
        <v>400698.45184221538</v>
      </c>
      <c r="R29" s="223">
        <v>210584.57</v>
      </c>
      <c r="S29" s="97">
        <v>649489.07000000007</v>
      </c>
      <c r="T29" s="97">
        <v>5939</v>
      </c>
      <c r="U29" s="146">
        <v>866012.64000000013</v>
      </c>
      <c r="V29" s="97">
        <v>66745.371000000043</v>
      </c>
      <c r="W29" s="97">
        <v>196576.59600000008</v>
      </c>
      <c r="X29" s="97">
        <v>1781.6999999999998</v>
      </c>
      <c r="Y29" s="146">
        <v>265103.66700000013</v>
      </c>
      <c r="Z29" s="97">
        <v>895109.04</v>
      </c>
      <c r="AA29" s="224">
        <v>269702.58700000006</v>
      </c>
      <c r="AC29" s="189"/>
      <c r="AD29" s="121"/>
      <c r="AE29" s="121"/>
      <c r="AF29" s="121"/>
      <c r="AG29" s="121"/>
      <c r="AH29" s="121"/>
      <c r="AI29" s="121"/>
      <c r="AJ29" s="121"/>
      <c r="AK29" s="121"/>
      <c r="AL29" s="188"/>
      <c r="AN29" s="223">
        <v>3649</v>
      </c>
      <c r="AO29" s="97">
        <v>106</v>
      </c>
      <c r="AP29" s="224">
        <v>13274</v>
      </c>
    </row>
    <row r="30" spans="1:42" ht="20.100000000000001" customHeight="1" outlineLevel="1" thickBot="1">
      <c r="A30" s="256"/>
      <c r="B30" s="245" t="s">
        <v>43</v>
      </c>
      <c r="C30" s="225">
        <v>0</v>
      </c>
      <c r="D30" s="98">
        <v>0</v>
      </c>
      <c r="E30" s="98">
        <v>0</v>
      </c>
      <c r="F30" s="99">
        <v>0</v>
      </c>
      <c r="G30" s="286">
        <v>0</v>
      </c>
      <c r="H30" s="316"/>
      <c r="I30" s="307">
        <v>0</v>
      </c>
      <c r="J30" s="98">
        <v>0</v>
      </c>
      <c r="K30" s="98">
        <v>0</v>
      </c>
      <c r="L30" s="98">
        <v>0</v>
      </c>
      <c r="M30" s="98">
        <v>0</v>
      </c>
      <c r="N30" s="133">
        <f t="shared" si="40"/>
        <v>0</v>
      </c>
      <c r="O30" s="113">
        <v>0</v>
      </c>
      <c r="P30" s="98">
        <v>0</v>
      </c>
      <c r="Q30" s="286">
        <v>0</v>
      </c>
      <c r="R30" s="225">
        <v>0</v>
      </c>
      <c r="S30" s="98">
        <v>0</v>
      </c>
      <c r="T30" s="98">
        <v>0</v>
      </c>
      <c r="U30" s="133">
        <v>0</v>
      </c>
      <c r="V30" s="98">
        <v>0</v>
      </c>
      <c r="W30" s="98">
        <v>0</v>
      </c>
      <c r="X30" s="98">
        <v>0</v>
      </c>
      <c r="Y30" s="133">
        <v>0</v>
      </c>
      <c r="Z30" s="98">
        <v>0</v>
      </c>
      <c r="AA30" s="226">
        <v>0</v>
      </c>
      <c r="AC30" s="191"/>
      <c r="AD30" s="126"/>
      <c r="AE30" s="126"/>
      <c r="AF30" s="126"/>
      <c r="AG30" s="126"/>
      <c r="AH30" s="126"/>
      <c r="AI30" s="126"/>
      <c r="AJ30" s="126"/>
      <c r="AK30" s="126"/>
      <c r="AL30" s="190"/>
      <c r="AN30" s="225">
        <v>0</v>
      </c>
      <c r="AO30" s="98">
        <v>0</v>
      </c>
      <c r="AP30" s="226">
        <v>0</v>
      </c>
    </row>
    <row r="31" spans="1:42" ht="20.100000000000001" customHeight="1" outlineLevel="1" thickBot="1">
      <c r="A31" s="252" t="s">
        <v>44</v>
      </c>
      <c r="B31" s="328" t="s">
        <v>4</v>
      </c>
      <c r="C31" s="217">
        <v>0</v>
      </c>
      <c r="D31" s="107">
        <v>0</v>
      </c>
      <c r="E31" s="107">
        <v>0</v>
      </c>
      <c r="F31" s="108">
        <v>0</v>
      </c>
      <c r="G31" s="282">
        <v>0</v>
      </c>
      <c r="H31" s="313"/>
      <c r="I31" s="303">
        <v>0</v>
      </c>
      <c r="J31" s="107">
        <v>0</v>
      </c>
      <c r="K31" s="107">
        <v>0</v>
      </c>
      <c r="L31" s="107">
        <v>0</v>
      </c>
      <c r="M31" s="107">
        <v>0</v>
      </c>
      <c r="N31" s="130">
        <f t="shared" si="40"/>
        <v>0</v>
      </c>
      <c r="O31" s="107">
        <v>0</v>
      </c>
      <c r="P31" s="107">
        <v>0</v>
      </c>
      <c r="Q31" s="282">
        <v>0</v>
      </c>
      <c r="R31" s="217">
        <v>0</v>
      </c>
      <c r="S31" s="107">
        <v>0</v>
      </c>
      <c r="T31" s="107">
        <v>0</v>
      </c>
      <c r="U31" s="130">
        <v>0</v>
      </c>
      <c r="V31" s="107">
        <v>0</v>
      </c>
      <c r="W31" s="107">
        <v>0</v>
      </c>
      <c r="X31" s="107">
        <v>0</v>
      </c>
      <c r="Y31" s="130">
        <v>0</v>
      </c>
      <c r="Z31" s="107">
        <v>0</v>
      </c>
      <c r="AA31" s="218">
        <v>0</v>
      </c>
      <c r="AC31" s="180"/>
      <c r="AD31" s="181"/>
      <c r="AE31" s="181"/>
      <c r="AF31" s="181"/>
      <c r="AG31" s="181"/>
      <c r="AH31" s="181"/>
      <c r="AI31" s="181"/>
      <c r="AJ31" s="181"/>
      <c r="AK31" s="181"/>
      <c r="AL31" s="182"/>
      <c r="AN31" s="217">
        <v>0</v>
      </c>
      <c r="AO31" s="107">
        <v>0</v>
      </c>
      <c r="AP31" s="218">
        <v>0</v>
      </c>
    </row>
    <row r="32" spans="1:42" ht="20.100000000000001" customHeight="1" outlineLevel="1" thickBot="1">
      <c r="A32" s="258" t="s">
        <v>45</v>
      </c>
      <c r="B32" s="247" t="s">
        <v>12</v>
      </c>
      <c r="C32" s="227">
        <v>0</v>
      </c>
      <c r="D32" s="111">
        <v>0</v>
      </c>
      <c r="E32" s="111">
        <v>0</v>
      </c>
      <c r="F32" s="112">
        <v>0</v>
      </c>
      <c r="G32" s="287">
        <v>0</v>
      </c>
      <c r="H32" s="320">
        <v>0</v>
      </c>
      <c r="I32" s="308">
        <v>0</v>
      </c>
      <c r="J32" s="111">
        <v>0</v>
      </c>
      <c r="K32" s="111">
        <v>0</v>
      </c>
      <c r="L32" s="111">
        <v>0</v>
      </c>
      <c r="M32" s="111">
        <v>0</v>
      </c>
      <c r="N32" s="131">
        <f t="shared" si="40"/>
        <v>0</v>
      </c>
      <c r="O32" s="111">
        <v>0</v>
      </c>
      <c r="P32" s="111">
        <v>0</v>
      </c>
      <c r="Q32" s="287">
        <v>0</v>
      </c>
      <c r="R32" s="227">
        <v>0</v>
      </c>
      <c r="S32" s="111">
        <v>0</v>
      </c>
      <c r="T32" s="111">
        <v>0</v>
      </c>
      <c r="U32" s="131">
        <v>0</v>
      </c>
      <c r="V32" s="111">
        <v>0</v>
      </c>
      <c r="W32" s="111">
        <v>0</v>
      </c>
      <c r="X32" s="111">
        <v>0</v>
      </c>
      <c r="Y32" s="131">
        <v>0</v>
      </c>
      <c r="Z32" s="111">
        <v>0</v>
      </c>
      <c r="AA32" s="228">
        <v>0</v>
      </c>
      <c r="AC32" s="192"/>
      <c r="AD32" s="193"/>
      <c r="AE32" s="193"/>
      <c r="AF32" s="193"/>
      <c r="AG32" s="193"/>
      <c r="AH32" s="193"/>
      <c r="AI32" s="193"/>
      <c r="AJ32" s="193"/>
      <c r="AK32" s="193"/>
      <c r="AL32" s="194"/>
      <c r="AN32" s="227">
        <v>0</v>
      </c>
      <c r="AO32" s="111">
        <v>0</v>
      </c>
      <c r="AP32" s="228">
        <v>0</v>
      </c>
    </row>
    <row r="33" spans="1:42" ht="30" customHeight="1" outlineLevel="1" thickBot="1">
      <c r="A33" s="252" t="s">
        <v>46</v>
      </c>
      <c r="B33" s="242" t="s">
        <v>47</v>
      </c>
      <c r="C33" s="221">
        <f>SUM(C34:C35)</f>
        <v>0</v>
      </c>
      <c r="D33" s="109">
        <f>SUM(D34:D35)</f>
        <v>0</v>
      </c>
      <c r="E33" s="109">
        <f>SUM(E34:E35)</f>
        <v>0</v>
      </c>
      <c r="F33" s="110">
        <f>SUM(F34:F35)</f>
        <v>0</v>
      </c>
      <c r="G33" s="284">
        <f>SUM(G34:G35)</f>
        <v>0</v>
      </c>
      <c r="H33" s="313"/>
      <c r="I33" s="305">
        <f>SUM(I34:I35)</f>
        <v>0</v>
      </c>
      <c r="J33" s="109">
        <f>SUM(J34:J35)</f>
        <v>0</v>
      </c>
      <c r="K33" s="109">
        <f t="shared" ref="K33:Q33" si="41">SUM(K34:K35)</f>
        <v>0</v>
      </c>
      <c r="L33" s="109">
        <f t="shared" si="41"/>
        <v>0</v>
      </c>
      <c r="M33" s="109">
        <f t="shared" si="41"/>
        <v>0</v>
      </c>
      <c r="N33" s="115">
        <f t="shared" ref="N33:U33" si="42">SUM(N34:N35)</f>
        <v>0</v>
      </c>
      <c r="O33" s="109">
        <f t="shared" si="41"/>
        <v>0</v>
      </c>
      <c r="P33" s="109">
        <f t="shared" si="41"/>
        <v>0</v>
      </c>
      <c r="Q33" s="284">
        <f t="shared" si="41"/>
        <v>0</v>
      </c>
      <c r="R33" s="221">
        <f t="shared" si="42"/>
        <v>0</v>
      </c>
      <c r="S33" s="109">
        <f t="shared" si="42"/>
        <v>0</v>
      </c>
      <c r="T33" s="109">
        <f t="shared" si="42"/>
        <v>0</v>
      </c>
      <c r="U33" s="115">
        <f t="shared" si="42"/>
        <v>0</v>
      </c>
      <c r="V33" s="109">
        <f t="shared" ref="V33:X33" si="43">SUM(V34:V35)</f>
        <v>0</v>
      </c>
      <c r="W33" s="109">
        <f t="shared" si="43"/>
        <v>0</v>
      </c>
      <c r="X33" s="109">
        <f t="shared" si="43"/>
        <v>0</v>
      </c>
      <c r="Y33" s="115">
        <f t="shared" ref="Y33:AA33" si="44">SUM(Y34:Y35)</f>
        <v>0</v>
      </c>
      <c r="Z33" s="109">
        <f t="shared" si="44"/>
        <v>0</v>
      </c>
      <c r="AA33" s="222">
        <f t="shared" si="44"/>
        <v>0</v>
      </c>
      <c r="AC33" s="186">
        <f t="shared" ref="AC33:AL33" si="45">SUM(AC34:AC35)</f>
        <v>0</v>
      </c>
      <c r="AD33" s="187">
        <f t="shared" si="45"/>
        <v>0</v>
      </c>
      <c r="AE33" s="187">
        <f t="shared" si="45"/>
        <v>0</v>
      </c>
      <c r="AF33" s="187">
        <f t="shared" si="45"/>
        <v>0</v>
      </c>
      <c r="AG33" s="187">
        <f t="shared" si="45"/>
        <v>0</v>
      </c>
      <c r="AH33" s="187">
        <f t="shared" si="45"/>
        <v>0</v>
      </c>
      <c r="AI33" s="187">
        <f t="shared" si="45"/>
        <v>0</v>
      </c>
      <c r="AJ33" s="187">
        <f t="shared" si="45"/>
        <v>0</v>
      </c>
      <c r="AK33" s="187">
        <f t="shared" si="45"/>
        <v>0</v>
      </c>
      <c r="AL33" s="185">
        <f t="shared" si="45"/>
        <v>0</v>
      </c>
      <c r="AN33" s="271">
        <f>SUM(AN34:AN35)</f>
        <v>0</v>
      </c>
      <c r="AO33" s="264">
        <f>SUM(AO34:AO35)</f>
        <v>0</v>
      </c>
      <c r="AP33" s="272">
        <f>SUM(AP34:AP35)</f>
        <v>0</v>
      </c>
    </row>
    <row r="34" spans="1:42" ht="20.100000000000001" customHeight="1" outlineLevel="1">
      <c r="A34" s="257"/>
      <c r="B34" s="243" t="s">
        <v>48</v>
      </c>
      <c r="C34" s="229">
        <v>0</v>
      </c>
      <c r="D34" s="100">
        <v>0</v>
      </c>
      <c r="E34" s="100">
        <v>0</v>
      </c>
      <c r="F34" s="100">
        <v>0</v>
      </c>
      <c r="G34" s="288">
        <v>0</v>
      </c>
      <c r="H34" s="314"/>
      <c r="I34" s="309">
        <v>0</v>
      </c>
      <c r="J34" s="100">
        <v>0</v>
      </c>
      <c r="K34" s="100">
        <v>0</v>
      </c>
      <c r="L34" s="100">
        <v>0</v>
      </c>
      <c r="M34" s="100">
        <v>0</v>
      </c>
      <c r="N34" s="148">
        <f>SUM(K34:M34)</f>
        <v>0</v>
      </c>
      <c r="O34" s="149">
        <v>0</v>
      </c>
      <c r="P34" s="100">
        <v>0</v>
      </c>
      <c r="Q34" s="288">
        <v>0</v>
      </c>
      <c r="R34" s="229">
        <v>0</v>
      </c>
      <c r="S34" s="100">
        <v>0</v>
      </c>
      <c r="T34" s="100">
        <v>0</v>
      </c>
      <c r="U34" s="148">
        <v>0</v>
      </c>
      <c r="V34" s="100">
        <v>0</v>
      </c>
      <c r="W34" s="100">
        <v>0</v>
      </c>
      <c r="X34" s="100">
        <v>0</v>
      </c>
      <c r="Y34" s="148">
        <v>0</v>
      </c>
      <c r="Z34" s="100">
        <v>0</v>
      </c>
      <c r="AA34" s="230">
        <v>0</v>
      </c>
      <c r="AC34" s="196"/>
      <c r="AD34" s="127"/>
      <c r="AE34" s="127"/>
      <c r="AF34" s="127"/>
      <c r="AG34" s="127"/>
      <c r="AH34" s="127"/>
      <c r="AI34" s="127"/>
      <c r="AJ34" s="127"/>
      <c r="AK34" s="127"/>
      <c r="AL34" s="195"/>
      <c r="AN34" s="229">
        <v>0</v>
      </c>
      <c r="AO34" s="100">
        <v>0</v>
      </c>
      <c r="AP34" s="230">
        <v>0</v>
      </c>
    </row>
    <row r="35" spans="1:42" ht="20.100000000000001" customHeight="1" outlineLevel="1" thickBot="1">
      <c r="A35" s="255"/>
      <c r="B35" s="245" t="s">
        <v>49</v>
      </c>
      <c r="C35" s="219">
        <v>0</v>
      </c>
      <c r="D35" s="96">
        <v>0</v>
      </c>
      <c r="E35" s="96">
        <v>0</v>
      </c>
      <c r="F35" s="96">
        <v>0</v>
      </c>
      <c r="G35" s="283">
        <v>0</v>
      </c>
      <c r="H35" s="316"/>
      <c r="I35" s="304">
        <v>0</v>
      </c>
      <c r="J35" s="96">
        <v>0</v>
      </c>
      <c r="K35" s="96">
        <v>0</v>
      </c>
      <c r="L35" s="96">
        <v>0</v>
      </c>
      <c r="M35" s="96">
        <v>0</v>
      </c>
      <c r="N35" s="144">
        <f t="shared" ref="N35:N36" si="46">SUM(K35:M35)</f>
        <v>0</v>
      </c>
      <c r="O35" s="145">
        <v>0</v>
      </c>
      <c r="P35" s="96">
        <v>0</v>
      </c>
      <c r="Q35" s="283">
        <v>0</v>
      </c>
      <c r="R35" s="219">
        <v>0</v>
      </c>
      <c r="S35" s="96">
        <v>0</v>
      </c>
      <c r="T35" s="96">
        <v>0</v>
      </c>
      <c r="U35" s="144">
        <v>0</v>
      </c>
      <c r="V35" s="96">
        <v>0</v>
      </c>
      <c r="W35" s="96">
        <v>0</v>
      </c>
      <c r="X35" s="96">
        <v>0</v>
      </c>
      <c r="Y35" s="144">
        <v>0</v>
      </c>
      <c r="Z35" s="96">
        <v>0</v>
      </c>
      <c r="AA35" s="220">
        <v>0</v>
      </c>
      <c r="AC35" s="184"/>
      <c r="AD35" s="119"/>
      <c r="AE35" s="119"/>
      <c r="AF35" s="119"/>
      <c r="AG35" s="119"/>
      <c r="AH35" s="119"/>
      <c r="AI35" s="119"/>
      <c r="AJ35" s="119"/>
      <c r="AK35" s="119"/>
      <c r="AL35" s="183"/>
      <c r="AN35" s="219">
        <v>0</v>
      </c>
      <c r="AO35" s="96">
        <v>0</v>
      </c>
      <c r="AP35" s="220">
        <v>0</v>
      </c>
    </row>
    <row r="36" spans="1:42" ht="20.100000000000001" customHeight="1" outlineLevel="1" thickBot="1">
      <c r="A36" s="252" t="s">
        <v>50</v>
      </c>
      <c r="B36" s="328" t="s">
        <v>13</v>
      </c>
      <c r="C36" s="217">
        <v>0</v>
      </c>
      <c r="D36" s="107">
        <v>0</v>
      </c>
      <c r="E36" s="107">
        <v>0</v>
      </c>
      <c r="F36" s="108">
        <v>0</v>
      </c>
      <c r="G36" s="282">
        <v>0</v>
      </c>
      <c r="H36" s="329">
        <v>0</v>
      </c>
      <c r="I36" s="303">
        <v>0</v>
      </c>
      <c r="J36" s="107">
        <v>0</v>
      </c>
      <c r="K36" s="107">
        <v>0</v>
      </c>
      <c r="L36" s="107">
        <v>0</v>
      </c>
      <c r="M36" s="107">
        <v>0</v>
      </c>
      <c r="N36" s="130">
        <f t="shared" si="46"/>
        <v>0</v>
      </c>
      <c r="O36" s="107">
        <v>0</v>
      </c>
      <c r="P36" s="107">
        <v>0</v>
      </c>
      <c r="Q36" s="282">
        <v>0</v>
      </c>
      <c r="R36" s="217">
        <v>0</v>
      </c>
      <c r="S36" s="107">
        <v>0</v>
      </c>
      <c r="T36" s="107">
        <v>0</v>
      </c>
      <c r="U36" s="130">
        <v>0</v>
      </c>
      <c r="V36" s="107">
        <v>0</v>
      </c>
      <c r="W36" s="107">
        <v>0</v>
      </c>
      <c r="X36" s="107">
        <v>0</v>
      </c>
      <c r="Y36" s="130">
        <v>0</v>
      </c>
      <c r="Z36" s="107">
        <v>0</v>
      </c>
      <c r="AA36" s="218">
        <v>0</v>
      </c>
      <c r="AC36" s="180"/>
      <c r="AD36" s="181"/>
      <c r="AE36" s="181"/>
      <c r="AF36" s="181"/>
      <c r="AG36" s="181"/>
      <c r="AH36" s="181"/>
      <c r="AI36" s="181"/>
      <c r="AJ36" s="181"/>
      <c r="AK36" s="181"/>
      <c r="AL36" s="182"/>
      <c r="AN36" s="217">
        <v>0</v>
      </c>
      <c r="AO36" s="107">
        <v>0</v>
      </c>
      <c r="AP36" s="218">
        <v>0</v>
      </c>
    </row>
    <row r="37" spans="1:42" ht="30" customHeight="1" outlineLevel="1" thickBot="1">
      <c r="A37" s="252" t="s">
        <v>51</v>
      </c>
      <c r="B37" s="328" t="s">
        <v>14</v>
      </c>
      <c r="C37" s="221">
        <f>SUM(C38:C39)</f>
        <v>0</v>
      </c>
      <c r="D37" s="109">
        <f>SUM(D38:D39)</f>
        <v>0</v>
      </c>
      <c r="E37" s="109">
        <f>SUM(E38:E39)</f>
        <v>0</v>
      </c>
      <c r="F37" s="110">
        <f>SUM(F38:F39)</f>
        <v>0</v>
      </c>
      <c r="G37" s="284">
        <f>SUM(G38:G39)</f>
        <v>0</v>
      </c>
      <c r="H37" s="313"/>
      <c r="I37" s="305">
        <f>SUM(I38:I39)</f>
        <v>0</v>
      </c>
      <c r="J37" s="109">
        <f>SUM(J38:J39)</f>
        <v>0</v>
      </c>
      <c r="K37" s="109">
        <f t="shared" ref="K37:Q37" si="47">SUM(K38:K39)</f>
        <v>0</v>
      </c>
      <c r="L37" s="109">
        <f t="shared" si="47"/>
        <v>0</v>
      </c>
      <c r="M37" s="109">
        <f t="shared" si="47"/>
        <v>0</v>
      </c>
      <c r="N37" s="115">
        <f t="shared" ref="N37:U37" si="48">SUM(N38:N39)</f>
        <v>0</v>
      </c>
      <c r="O37" s="109">
        <f t="shared" si="47"/>
        <v>0</v>
      </c>
      <c r="P37" s="109">
        <f t="shared" si="47"/>
        <v>0</v>
      </c>
      <c r="Q37" s="284">
        <f t="shared" si="47"/>
        <v>0</v>
      </c>
      <c r="R37" s="221">
        <f t="shared" si="48"/>
        <v>0</v>
      </c>
      <c r="S37" s="109">
        <f t="shared" si="48"/>
        <v>0</v>
      </c>
      <c r="T37" s="109">
        <f t="shared" si="48"/>
        <v>0</v>
      </c>
      <c r="U37" s="115">
        <f t="shared" si="48"/>
        <v>0</v>
      </c>
      <c r="V37" s="109">
        <f t="shared" ref="V37:X37" si="49">SUM(V38:V39)</f>
        <v>0</v>
      </c>
      <c r="W37" s="109">
        <f t="shared" si="49"/>
        <v>0</v>
      </c>
      <c r="X37" s="109">
        <f t="shared" si="49"/>
        <v>0</v>
      </c>
      <c r="Y37" s="115">
        <f t="shared" ref="Y37:AA37" si="50">SUM(Y38:Y39)</f>
        <v>0</v>
      </c>
      <c r="Z37" s="109">
        <f t="shared" si="50"/>
        <v>0</v>
      </c>
      <c r="AA37" s="222">
        <f t="shared" si="50"/>
        <v>0</v>
      </c>
      <c r="AC37" s="186">
        <f t="shared" ref="AC37:AL37" si="51">SUM(AC38:AC39)</f>
        <v>0</v>
      </c>
      <c r="AD37" s="187">
        <f t="shared" si="51"/>
        <v>0</v>
      </c>
      <c r="AE37" s="187">
        <f t="shared" si="51"/>
        <v>0</v>
      </c>
      <c r="AF37" s="187">
        <f t="shared" si="51"/>
        <v>0</v>
      </c>
      <c r="AG37" s="187">
        <f t="shared" si="51"/>
        <v>0</v>
      </c>
      <c r="AH37" s="187">
        <f t="shared" si="51"/>
        <v>0</v>
      </c>
      <c r="AI37" s="187">
        <f t="shared" si="51"/>
        <v>0</v>
      </c>
      <c r="AJ37" s="187">
        <f t="shared" si="51"/>
        <v>0</v>
      </c>
      <c r="AK37" s="187">
        <f t="shared" si="51"/>
        <v>0</v>
      </c>
      <c r="AL37" s="185">
        <f t="shared" si="51"/>
        <v>0</v>
      </c>
      <c r="AN37" s="271">
        <f>SUM(AN38:AN39)</f>
        <v>0</v>
      </c>
      <c r="AO37" s="264">
        <f>SUM(AO38:AO39)</f>
        <v>0</v>
      </c>
      <c r="AP37" s="272">
        <f>SUM(AP38:AP39)</f>
        <v>0</v>
      </c>
    </row>
    <row r="38" spans="1:42" ht="20.100000000000001" customHeight="1" outlineLevel="1">
      <c r="A38" s="257"/>
      <c r="B38" s="248" t="s">
        <v>52</v>
      </c>
      <c r="C38" s="213">
        <v>0</v>
      </c>
      <c r="D38" s="92">
        <v>0</v>
      </c>
      <c r="E38" s="92">
        <v>0</v>
      </c>
      <c r="F38" s="93">
        <v>0</v>
      </c>
      <c r="G38" s="280">
        <v>0</v>
      </c>
      <c r="H38" s="318"/>
      <c r="I38" s="301">
        <v>0</v>
      </c>
      <c r="J38" s="92">
        <v>0</v>
      </c>
      <c r="K38" s="92">
        <v>0</v>
      </c>
      <c r="L38" s="92">
        <v>0</v>
      </c>
      <c r="M38" s="92">
        <v>0</v>
      </c>
      <c r="N38" s="140">
        <f t="shared" ref="N38:N42" si="52">SUM(K38:M38)</f>
        <v>0</v>
      </c>
      <c r="O38" s="141">
        <v>0</v>
      </c>
      <c r="P38" s="92">
        <v>0</v>
      </c>
      <c r="Q38" s="280">
        <v>0</v>
      </c>
      <c r="R38" s="213">
        <v>0</v>
      </c>
      <c r="S38" s="92">
        <v>0</v>
      </c>
      <c r="T38" s="92">
        <v>0</v>
      </c>
      <c r="U38" s="140">
        <v>0</v>
      </c>
      <c r="V38" s="92">
        <v>0</v>
      </c>
      <c r="W38" s="92">
        <v>0</v>
      </c>
      <c r="X38" s="92">
        <v>0</v>
      </c>
      <c r="Y38" s="140">
        <v>0</v>
      </c>
      <c r="Z38" s="92">
        <v>0</v>
      </c>
      <c r="AA38" s="214">
        <v>0</v>
      </c>
      <c r="AC38" s="177"/>
      <c r="AD38" s="124"/>
      <c r="AE38" s="124"/>
      <c r="AF38" s="124"/>
      <c r="AG38" s="124"/>
      <c r="AH38" s="124"/>
      <c r="AI38" s="124"/>
      <c r="AJ38" s="124"/>
      <c r="AK38" s="124"/>
      <c r="AL38" s="176"/>
      <c r="AN38" s="213">
        <v>0</v>
      </c>
      <c r="AO38" s="92">
        <v>0</v>
      </c>
      <c r="AP38" s="214">
        <v>0</v>
      </c>
    </row>
    <row r="39" spans="1:42" ht="20.100000000000001" customHeight="1" outlineLevel="1" thickBot="1">
      <c r="A39" s="255"/>
      <c r="B39" s="245" t="s">
        <v>53</v>
      </c>
      <c r="C39" s="219">
        <v>0</v>
      </c>
      <c r="D39" s="96">
        <v>0</v>
      </c>
      <c r="E39" s="96">
        <v>0</v>
      </c>
      <c r="F39" s="96">
        <v>0</v>
      </c>
      <c r="G39" s="283">
        <v>0</v>
      </c>
      <c r="H39" s="322"/>
      <c r="I39" s="304">
        <v>0</v>
      </c>
      <c r="J39" s="96">
        <v>0</v>
      </c>
      <c r="K39" s="96">
        <v>0</v>
      </c>
      <c r="L39" s="96">
        <v>0</v>
      </c>
      <c r="M39" s="96">
        <v>0</v>
      </c>
      <c r="N39" s="144">
        <f t="shared" si="52"/>
        <v>0</v>
      </c>
      <c r="O39" s="145">
        <v>0</v>
      </c>
      <c r="P39" s="96">
        <v>0</v>
      </c>
      <c r="Q39" s="283">
        <v>0</v>
      </c>
      <c r="R39" s="219">
        <v>0</v>
      </c>
      <c r="S39" s="96">
        <v>0</v>
      </c>
      <c r="T39" s="96">
        <v>0</v>
      </c>
      <c r="U39" s="144">
        <v>0</v>
      </c>
      <c r="V39" s="96">
        <v>0</v>
      </c>
      <c r="W39" s="96">
        <v>0</v>
      </c>
      <c r="X39" s="96">
        <v>0</v>
      </c>
      <c r="Y39" s="144">
        <v>0</v>
      </c>
      <c r="Z39" s="96">
        <v>0</v>
      </c>
      <c r="AA39" s="220">
        <v>0</v>
      </c>
      <c r="AC39" s="184"/>
      <c r="AD39" s="119"/>
      <c r="AE39" s="119"/>
      <c r="AF39" s="119"/>
      <c r="AG39" s="119"/>
      <c r="AH39" s="119"/>
      <c r="AI39" s="119"/>
      <c r="AJ39" s="119"/>
      <c r="AK39" s="119"/>
      <c r="AL39" s="183"/>
      <c r="AN39" s="219">
        <v>0</v>
      </c>
      <c r="AO39" s="96">
        <v>0</v>
      </c>
      <c r="AP39" s="220">
        <v>0</v>
      </c>
    </row>
    <row r="40" spans="1:42" ht="20.100000000000001" customHeight="1" outlineLevel="1" thickBot="1">
      <c r="A40" s="252" t="s">
        <v>54</v>
      </c>
      <c r="B40" s="242" t="s">
        <v>5</v>
      </c>
      <c r="C40" s="211">
        <v>2333</v>
      </c>
      <c r="D40" s="105">
        <v>1</v>
      </c>
      <c r="E40" s="105">
        <v>0</v>
      </c>
      <c r="F40" s="106">
        <v>2334</v>
      </c>
      <c r="G40" s="279">
        <v>531</v>
      </c>
      <c r="H40" s="317"/>
      <c r="I40" s="300">
        <v>766141.85892088071</v>
      </c>
      <c r="J40" s="105">
        <v>86515.384291300128</v>
      </c>
      <c r="K40" s="105">
        <v>763723.86835221166</v>
      </c>
      <c r="L40" s="105">
        <v>122.86499999999978</v>
      </c>
      <c r="M40" s="105">
        <v>0</v>
      </c>
      <c r="N40" s="132">
        <f t="shared" si="52"/>
        <v>763846.73335221165</v>
      </c>
      <c r="O40" s="105">
        <v>86323.739136861754</v>
      </c>
      <c r="P40" s="105">
        <v>566773.44562788936</v>
      </c>
      <c r="Q40" s="279">
        <v>506146.43044728256</v>
      </c>
      <c r="R40" s="211">
        <v>123890.42</v>
      </c>
      <c r="S40" s="105">
        <v>0</v>
      </c>
      <c r="T40" s="105">
        <v>0</v>
      </c>
      <c r="U40" s="132">
        <v>123890.42</v>
      </c>
      <c r="V40" s="105">
        <v>123890.42</v>
      </c>
      <c r="W40" s="105">
        <v>0</v>
      </c>
      <c r="X40" s="105">
        <v>0</v>
      </c>
      <c r="Y40" s="132">
        <v>123890.42</v>
      </c>
      <c r="Z40" s="105">
        <v>218564.01</v>
      </c>
      <c r="AA40" s="212">
        <v>218564.01</v>
      </c>
      <c r="AC40" s="197"/>
      <c r="AD40" s="198"/>
      <c r="AE40" s="198"/>
      <c r="AF40" s="198"/>
      <c r="AG40" s="198"/>
      <c r="AH40" s="198"/>
      <c r="AI40" s="198"/>
      <c r="AJ40" s="198"/>
      <c r="AK40" s="198"/>
      <c r="AL40" s="199"/>
      <c r="AN40" s="211">
        <v>530</v>
      </c>
      <c r="AO40" s="105">
        <v>0</v>
      </c>
      <c r="AP40" s="212">
        <v>1</v>
      </c>
    </row>
    <row r="41" spans="1:42" ht="30" customHeight="1" outlineLevel="1" thickBot="1">
      <c r="A41" s="252" t="s">
        <v>55</v>
      </c>
      <c r="B41" s="242" t="s">
        <v>241</v>
      </c>
      <c r="C41" s="217">
        <v>2078</v>
      </c>
      <c r="D41" s="107">
        <v>1376</v>
      </c>
      <c r="E41" s="107">
        <v>111</v>
      </c>
      <c r="F41" s="108">
        <v>3565</v>
      </c>
      <c r="G41" s="282">
        <v>3471</v>
      </c>
      <c r="H41" s="323"/>
      <c r="I41" s="303">
        <v>8566034.0113733578</v>
      </c>
      <c r="J41" s="107">
        <v>4282306.1527737323</v>
      </c>
      <c r="K41" s="107">
        <v>8199386.6869355291</v>
      </c>
      <c r="L41" s="107">
        <v>263399.09331415035</v>
      </c>
      <c r="M41" s="107">
        <v>39459.939999999988</v>
      </c>
      <c r="N41" s="130">
        <f t="shared" si="52"/>
        <v>8502245.7202496789</v>
      </c>
      <c r="O41" s="107">
        <v>4271826.2136371331</v>
      </c>
      <c r="P41" s="107">
        <v>6191501.1616634363</v>
      </c>
      <c r="Q41" s="282">
        <v>3841991.2714364203</v>
      </c>
      <c r="R41" s="217">
        <v>483647.42000000004</v>
      </c>
      <c r="S41" s="107">
        <v>66027.831600000005</v>
      </c>
      <c r="T41" s="107">
        <v>0</v>
      </c>
      <c r="U41" s="130">
        <v>549675.25160000008</v>
      </c>
      <c r="V41" s="107">
        <v>483647.42000000004</v>
      </c>
      <c r="W41" s="107">
        <v>58627.682480000003</v>
      </c>
      <c r="X41" s="107">
        <v>0</v>
      </c>
      <c r="Y41" s="130">
        <v>542275.10248</v>
      </c>
      <c r="Z41" s="107">
        <v>633891.10239999997</v>
      </c>
      <c r="AA41" s="218">
        <v>606468.41371999995</v>
      </c>
      <c r="AC41" s="180"/>
      <c r="AD41" s="181"/>
      <c r="AE41" s="181"/>
      <c r="AF41" s="181"/>
      <c r="AG41" s="181"/>
      <c r="AH41" s="181"/>
      <c r="AI41" s="181"/>
      <c r="AJ41" s="181"/>
      <c r="AK41" s="181"/>
      <c r="AL41" s="182"/>
      <c r="AN41" s="217">
        <v>2171</v>
      </c>
      <c r="AO41" s="107">
        <v>111</v>
      </c>
      <c r="AP41" s="218">
        <v>1189</v>
      </c>
    </row>
    <row r="42" spans="1:42" ht="20.100000000000001" customHeight="1" outlineLevel="1" thickBot="1">
      <c r="A42" s="252" t="s">
        <v>56</v>
      </c>
      <c r="B42" s="242" t="s">
        <v>6</v>
      </c>
      <c r="C42" s="217">
        <v>0</v>
      </c>
      <c r="D42" s="107">
        <v>0</v>
      </c>
      <c r="E42" s="107">
        <v>0</v>
      </c>
      <c r="F42" s="108">
        <v>0</v>
      </c>
      <c r="G42" s="282">
        <v>0</v>
      </c>
      <c r="H42" s="323"/>
      <c r="I42" s="303">
        <v>0</v>
      </c>
      <c r="J42" s="107">
        <v>0</v>
      </c>
      <c r="K42" s="107">
        <v>0</v>
      </c>
      <c r="L42" s="107">
        <v>0</v>
      </c>
      <c r="M42" s="107">
        <v>0</v>
      </c>
      <c r="N42" s="130">
        <f t="shared" si="52"/>
        <v>0</v>
      </c>
      <c r="O42" s="107">
        <v>0</v>
      </c>
      <c r="P42" s="107">
        <v>0</v>
      </c>
      <c r="Q42" s="282">
        <v>0</v>
      </c>
      <c r="R42" s="217">
        <v>0</v>
      </c>
      <c r="S42" s="107">
        <v>0</v>
      </c>
      <c r="T42" s="107">
        <v>0</v>
      </c>
      <c r="U42" s="130">
        <v>0</v>
      </c>
      <c r="V42" s="107">
        <v>0</v>
      </c>
      <c r="W42" s="107">
        <v>0</v>
      </c>
      <c r="X42" s="107">
        <v>0</v>
      </c>
      <c r="Y42" s="130">
        <v>0</v>
      </c>
      <c r="Z42" s="107">
        <v>0</v>
      </c>
      <c r="AA42" s="218">
        <v>0</v>
      </c>
      <c r="AC42" s="180"/>
      <c r="AD42" s="181"/>
      <c r="AE42" s="181"/>
      <c r="AF42" s="181"/>
      <c r="AG42" s="181"/>
      <c r="AH42" s="181"/>
      <c r="AI42" s="181"/>
      <c r="AJ42" s="181"/>
      <c r="AK42" s="181"/>
      <c r="AL42" s="182"/>
      <c r="AN42" s="217">
        <v>0</v>
      </c>
      <c r="AO42" s="107">
        <v>0</v>
      </c>
      <c r="AP42" s="218">
        <v>0</v>
      </c>
    </row>
    <row r="43" spans="1:42" ht="20.100000000000001" customHeight="1" outlineLevel="1" thickBot="1">
      <c r="A43" s="252" t="s">
        <v>57</v>
      </c>
      <c r="B43" s="242" t="s">
        <v>7</v>
      </c>
      <c r="C43" s="162">
        <f>SUM(C44:C46)</f>
        <v>4</v>
      </c>
      <c r="D43" s="104">
        <f>SUM(D44:D46)</f>
        <v>0</v>
      </c>
      <c r="E43" s="104">
        <f>SUM(E44:E46)</f>
        <v>0</v>
      </c>
      <c r="F43" s="104">
        <f>SUM(F44:F46)</f>
        <v>4</v>
      </c>
      <c r="G43" s="275">
        <f>SUM(G44:G46)</f>
        <v>3</v>
      </c>
      <c r="H43" s="323"/>
      <c r="I43" s="297">
        <f>SUM(I44:I46)</f>
        <v>228401.73705</v>
      </c>
      <c r="J43" s="104">
        <f>SUM(J44:J46)</f>
        <v>200201.73705</v>
      </c>
      <c r="K43" s="104">
        <f t="shared" ref="K43:Q43" si="53">SUM(K44:K46)</f>
        <v>228401.73705</v>
      </c>
      <c r="L43" s="104">
        <f t="shared" si="53"/>
        <v>0</v>
      </c>
      <c r="M43" s="104">
        <f t="shared" si="53"/>
        <v>0</v>
      </c>
      <c r="N43" s="129">
        <f t="shared" ref="N43:U43" si="54">SUM(N44:N46)</f>
        <v>228401.73705</v>
      </c>
      <c r="O43" s="104">
        <f t="shared" si="53"/>
        <v>200201.73705</v>
      </c>
      <c r="P43" s="104">
        <f t="shared" si="53"/>
        <v>25008.744037330005</v>
      </c>
      <c r="Q43" s="275">
        <f t="shared" si="53"/>
        <v>6331.3868613200029</v>
      </c>
      <c r="R43" s="162">
        <f t="shared" si="54"/>
        <v>0</v>
      </c>
      <c r="S43" s="104">
        <f t="shared" si="54"/>
        <v>0</v>
      </c>
      <c r="T43" s="104">
        <f t="shared" si="54"/>
        <v>0</v>
      </c>
      <c r="U43" s="129">
        <f t="shared" si="54"/>
        <v>0</v>
      </c>
      <c r="V43" s="104">
        <f t="shared" ref="V43:X43" si="55">SUM(V44:V46)</f>
        <v>0</v>
      </c>
      <c r="W43" s="104">
        <f t="shared" si="55"/>
        <v>0</v>
      </c>
      <c r="X43" s="104">
        <f t="shared" si="55"/>
        <v>0</v>
      </c>
      <c r="Y43" s="129">
        <f t="shared" ref="Y43:AA43" si="56">SUM(Y44:Y46)</f>
        <v>0</v>
      </c>
      <c r="Z43" s="104">
        <f t="shared" si="56"/>
        <v>0</v>
      </c>
      <c r="AA43" s="160">
        <f t="shared" si="56"/>
        <v>0</v>
      </c>
      <c r="AC43" s="173">
        <f t="shared" ref="AC43:AL43" si="57">SUM(AC44:AC46)</f>
        <v>0</v>
      </c>
      <c r="AD43" s="174">
        <f t="shared" si="57"/>
        <v>0</v>
      </c>
      <c r="AE43" s="174">
        <f t="shared" si="57"/>
        <v>0</v>
      </c>
      <c r="AF43" s="174">
        <f t="shared" si="57"/>
        <v>0</v>
      </c>
      <c r="AG43" s="174">
        <f t="shared" si="57"/>
        <v>0</v>
      </c>
      <c r="AH43" s="174">
        <f t="shared" si="57"/>
        <v>0</v>
      </c>
      <c r="AI43" s="174">
        <f t="shared" si="57"/>
        <v>0</v>
      </c>
      <c r="AJ43" s="174">
        <f t="shared" si="57"/>
        <v>0</v>
      </c>
      <c r="AK43" s="174">
        <f t="shared" si="57"/>
        <v>0</v>
      </c>
      <c r="AL43" s="175">
        <f t="shared" si="57"/>
        <v>0</v>
      </c>
      <c r="AN43" s="268">
        <f>SUM(AN44:AN46)</f>
        <v>3</v>
      </c>
      <c r="AO43" s="263">
        <f>SUM(AO44:AO46)</f>
        <v>0</v>
      </c>
      <c r="AP43" s="269">
        <f>SUM(AP44:AP46)</f>
        <v>0</v>
      </c>
    </row>
    <row r="44" spans="1:42" ht="30" customHeight="1" outlineLevel="1">
      <c r="A44" s="253"/>
      <c r="B44" s="243" t="s">
        <v>58</v>
      </c>
      <c r="C44" s="231">
        <v>4</v>
      </c>
      <c r="D44" s="101">
        <v>0</v>
      </c>
      <c r="E44" s="101">
        <v>0</v>
      </c>
      <c r="F44" s="102">
        <v>4</v>
      </c>
      <c r="G44" s="289">
        <v>3</v>
      </c>
      <c r="H44" s="318"/>
      <c r="I44" s="310">
        <v>228401.73705</v>
      </c>
      <c r="J44" s="101">
        <v>200201.73705</v>
      </c>
      <c r="K44" s="101">
        <v>228401.73705</v>
      </c>
      <c r="L44" s="101">
        <v>0</v>
      </c>
      <c r="M44" s="101">
        <v>0</v>
      </c>
      <c r="N44" s="150">
        <f t="shared" ref="N44:N47" si="58">SUM(K44:M44)</f>
        <v>228401.73705</v>
      </c>
      <c r="O44" s="151">
        <v>200201.73705</v>
      </c>
      <c r="P44" s="101">
        <v>25008.744037330005</v>
      </c>
      <c r="Q44" s="289">
        <v>6331.3868613200029</v>
      </c>
      <c r="R44" s="231">
        <v>0</v>
      </c>
      <c r="S44" s="101">
        <v>0</v>
      </c>
      <c r="T44" s="101">
        <v>0</v>
      </c>
      <c r="U44" s="150">
        <v>0</v>
      </c>
      <c r="V44" s="101">
        <v>0</v>
      </c>
      <c r="W44" s="101">
        <v>0</v>
      </c>
      <c r="X44" s="101">
        <v>0</v>
      </c>
      <c r="Y44" s="150">
        <v>0</v>
      </c>
      <c r="Z44" s="101">
        <v>0</v>
      </c>
      <c r="AA44" s="232">
        <v>0</v>
      </c>
      <c r="AC44" s="201"/>
      <c r="AD44" s="128"/>
      <c r="AE44" s="128"/>
      <c r="AF44" s="128"/>
      <c r="AG44" s="128"/>
      <c r="AH44" s="128"/>
      <c r="AI44" s="128"/>
      <c r="AJ44" s="128"/>
      <c r="AK44" s="128"/>
      <c r="AL44" s="200"/>
      <c r="AN44" s="231">
        <v>3</v>
      </c>
      <c r="AO44" s="101">
        <v>0</v>
      </c>
      <c r="AP44" s="232">
        <v>0</v>
      </c>
    </row>
    <row r="45" spans="1:42" ht="20.100000000000001" customHeight="1" outlineLevel="1">
      <c r="A45" s="254"/>
      <c r="B45" s="246" t="s">
        <v>59</v>
      </c>
      <c r="C45" s="223">
        <v>0</v>
      </c>
      <c r="D45" s="97">
        <v>0</v>
      </c>
      <c r="E45" s="97">
        <v>0</v>
      </c>
      <c r="F45" s="97">
        <v>0</v>
      </c>
      <c r="G45" s="285">
        <v>0</v>
      </c>
      <c r="H45" s="315"/>
      <c r="I45" s="306">
        <v>0</v>
      </c>
      <c r="J45" s="97">
        <v>0</v>
      </c>
      <c r="K45" s="97">
        <v>0</v>
      </c>
      <c r="L45" s="97">
        <v>0</v>
      </c>
      <c r="M45" s="97">
        <v>0</v>
      </c>
      <c r="N45" s="146">
        <f t="shared" si="58"/>
        <v>0</v>
      </c>
      <c r="O45" s="147">
        <v>0</v>
      </c>
      <c r="P45" s="97">
        <v>0</v>
      </c>
      <c r="Q45" s="285">
        <v>0</v>
      </c>
      <c r="R45" s="223">
        <v>0</v>
      </c>
      <c r="S45" s="97">
        <v>0</v>
      </c>
      <c r="T45" s="97">
        <v>0</v>
      </c>
      <c r="U45" s="146">
        <v>0</v>
      </c>
      <c r="V45" s="97">
        <v>0</v>
      </c>
      <c r="W45" s="97">
        <v>0</v>
      </c>
      <c r="X45" s="97">
        <v>0</v>
      </c>
      <c r="Y45" s="146">
        <v>0</v>
      </c>
      <c r="Z45" s="97">
        <v>0</v>
      </c>
      <c r="AA45" s="224">
        <v>0</v>
      </c>
      <c r="AC45" s="189"/>
      <c r="AD45" s="121"/>
      <c r="AE45" s="121"/>
      <c r="AF45" s="121"/>
      <c r="AG45" s="121"/>
      <c r="AH45" s="121"/>
      <c r="AI45" s="121"/>
      <c r="AJ45" s="121"/>
      <c r="AK45" s="121"/>
      <c r="AL45" s="188"/>
      <c r="AN45" s="223">
        <v>0</v>
      </c>
      <c r="AO45" s="97">
        <v>0</v>
      </c>
      <c r="AP45" s="224">
        <v>0</v>
      </c>
    </row>
    <row r="46" spans="1:42" ht="20.100000000000001" customHeight="1" outlineLevel="1" thickBot="1">
      <c r="A46" s="255"/>
      <c r="B46" s="245" t="s">
        <v>60</v>
      </c>
      <c r="C46" s="225">
        <v>0</v>
      </c>
      <c r="D46" s="98">
        <v>0</v>
      </c>
      <c r="E46" s="98">
        <v>0</v>
      </c>
      <c r="F46" s="99">
        <v>0</v>
      </c>
      <c r="G46" s="286">
        <v>0</v>
      </c>
      <c r="H46" s="316"/>
      <c r="I46" s="307">
        <v>0</v>
      </c>
      <c r="J46" s="98">
        <v>0</v>
      </c>
      <c r="K46" s="98">
        <v>0</v>
      </c>
      <c r="L46" s="98">
        <v>0</v>
      </c>
      <c r="M46" s="98">
        <v>0</v>
      </c>
      <c r="N46" s="133">
        <f t="shared" si="58"/>
        <v>0</v>
      </c>
      <c r="O46" s="113">
        <v>0</v>
      </c>
      <c r="P46" s="98">
        <v>0</v>
      </c>
      <c r="Q46" s="286">
        <v>0</v>
      </c>
      <c r="R46" s="225">
        <v>0</v>
      </c>
      <c r="S46" s="98">
        <v>0</v>
      </c>
      <c r="T46" s="98">
        <v>0</v>
      </c>
      <c r="U46" s="133">
        <v>0</v>
      </c>
      <c r="V46" s="98">
        <v>0</v>
      </c>
      <c r="W46" s="98">
        <v>0</v>
      </c>
      <c r="X46" s="98">
        <v>0</v>
      </c>
      <c r="Y46" s="133">
        <v>0</v>
      </c>
      <c r="Z46" s="98">
        <v>0</v>
      </c>
      <c r="AA46" s="226">
        <v>0</v>
      </c>
      <c r="AC46" s="191"/>
      <c r="AD46" s="126"/>
      <c r="AE46" s="126"/>
      <c r="AF46" s="126"/>
      <c r="AG46" s="126"/>
      <c r="AH46" s="126"/>
      <c r="AI46" s="126"/>
      <c r="AJ46" s="126"/>
      <c r="AK46" s="126"/>
      <c r="AL46" s="190"/>
      <c r="AN46" s="225">
        <v>0</v>
      </c>
      <c r="AO46" s="98">
        <v>0</v>
      </c>
      <c r="AP46" s="226">
        <v>0</v>
      </c>
    </row>
    <row r="47" spans="1:42" ht="20.100000000000001" customHeight="1" outlineLevel="1" thickBot="1">
      <c r="A47" s="252" t="s">
        <v>61</v>
      </c>
      <c r="B47" s="242" t="s">
        <v>8</v>
      </c>
      <c r="C47" s="217">
        <v>0</v>
      </c>
      <c r="D47" s="107">
        <v>7642</v>
      </c>
      <c r="E47" s="107">
        <v>0</v>
      </c>
      <c r="F47" s="108">
        <v>7642</v>
      </c>
      <c r="G47" s="282">
        <v>6380</v>
      </c>
      <c r="H47" s="323"/>
      <c r="I47" s="303">
        <v>463284.95507659315</v>
      </c>
      <c r="J47" s="107">
        <v>0</v>
      </c>
      <c r="K47" s="107">
        <v>0</v>
      </c>
      <c r="L47" s="107">
        <v>401484.69501698692</v>
      </c>
      <c r="M47" s="107">
        <v>0</v>
      </c>
      <c r="N47" s="130">
        <f t="shared" si="58"/>
        <v>401484.69501698692</v>
      </c>
      <c r="O47" s="107">
        <v>0</v>
      </c>
      <c r="P47" s="107">
        <v>356620.76170230453</v>
      </c>
      <c r="Q47" s="282">
        <v>356620.76170230453</v>
      </c>
      <c r="R47" s="217">
        <v>0</v>
      </c>
      <c r="S47" s="107">
        <v>140020.93</v>
      </c>
      <c r="T47" s="107">
        <v>0</v>
      </c>
      <c r="U47" s="130">
        <v>140020.93</v>
      </c>
      <c r="V47" s="107">
        <v>0</v>
      </c>
      <c r="W47" s="107">
        <v>140020.93</v>
      </c>
      <c r="X47" s="107">
        <v>0</v>
      </c>
      <c r="Y47" s="130">
        <v>140020.93</v>
      </c>
      <c r="Z47" s="107">
        <v>212569.78999999998</v>
      </c>
      <c r="AA47" s="218">
        <v>212569.78999999998</v>
      </c>
      <c r="AC47" s="180"/>
      <c r="AD47" s="181"/>
      <c r="AE47" s="181"/>
      <c r="AF47" s="181"/>
      <c r="AG47" s="181"/>
      <c r="AH47" s="181"/>
      <c r="AI47" s="181"/>
      <c r="AJ47" s="181"/>
      <c r="AK47" s="181"/>
      <c r="AL47" s="182"/>
      <c r="AN47" s="217">
        <v>0</v>
      </c>
      <c r="AO47" s="107">
        <v>0</v>
      </c>
      <c r="AP47" s="218">
        <v>6380</v>
      </c>
    </row>
    <row r="48" spans="1:42" ht="30" customHeight="1" outlineLevel="1" thickBot="1">
      <c r="A48" s="252" t="s">
        <v>62</v>
      </c>
      <c r="B48" s="242" t="s">
        <v>242</v>
      </c>
      <c r="C48" s="221">
        <f>SUM(C49:C51)</f>
        <v>156</v>
      </c>
      <c r="D48" s="109">
        <f>SUM(D49:D51)</f>
        <v>1</v>
      </c>
      <c r="E48" s="109">
        <f>SUM(E49:E51)</f>
        <v>0</v>
      </c>
      <c r="F48" s="110">
        <f>SUM(F49:F51)</f>
        <v>157</v>
      </c>
      <c r="G48" s="284">
        <f>SUM(G49:G51)</f>
        <v>159</v>
      </c>
      <c r="H48" s="323"/>
      <c r="I48" s="305">
        <f>SUM(I49:I51)</f>
        <v>783285.1328574802</v>
      </c>
      <c r="J48" s="109">
        <f>SUM(J49:J51)</f>
        <v>325084.18279179028</v>
      </c>
      <c r="K48" s="109">
        <f t="shared" ref="K48:Q48" si="59">SUM(K49:K51)</f>
        <v>770279.72744450066</v>
      </c>
      <c r="L48" s="109">
        <f t="shared" si="59"/>
        <v>1350</v>
      </c>
      <c r="M48" s="109">
        <f t="shared" si="59"/>
        <v>0</v>
      </c>
      <c r="N48" s="115">
        <f t="shared" ref="N48:U48" si="60">SUM(N49:N51)</f>
        <v>771629.72744450066</v>
      </c>
      <c r="O48" s="109">
        <f t="shared" si="59"/>
        <v>323133.28643980034</v>
      </c>
      <c r="P48" s="109">
        <f t="shared" si="59"/>
        <v>601577.2603494206</v>
      </c>
      <c r="Q48" s="284">
        <f t="shared" si="59"/>
        <v>331811.81713479839</v>
      </c>
      <c r="R48" s="221">
        <f t="shared" si="60"/>
        <v>131015.3</v>
      </c>
      <c r="S48" s="109">
        <f t="shared" si="60"/>
        <v>0</v>
      </c>
      <c r="T48" s="109">
        <f t="shared" si="60"/>
        <v>0</v>
      </c>
      <c r="U48" s="115">
        <f t="shared" si="60"/>
        <v>131015.3</v>
      </c>
      <c r="V48" s="109">
        <f t="shared" ref="V48:X48" si="61">SUM(V49:V51)</f>
        <v>131015.3</v>
      </c>
      <c r="W48" s="109">
        <f t="shared" si="61"/>
        <v>0</v>
      </c>
      <c r="X48" s="109">
        <f t="shared" si="61"/>
        <v>0</v>
      </c>
      <c r="Y48" s="115">
        <f t="shared" ref="Y48:AA48" si="62">SUM(Y49:Y51)</f>
        <v>131015.3</v>
      </c>
      <c r="Z48" s="109">
        <f t="shared" si="62"/>
        <v>154029.49</v>
      </c>
      <c r="AA48" s="222">
        <f t="shared" si="62"/>
        <v>154029.49</v>
      </c>
      <c r="AC48" s="186">
        <f t="shared" ref="AC48:AL48" si="63">SUM(AC49:AC51)</f>
        <v>0</v>
      </c>
      <c r="AD48" s="187">
        <f t="shared" si="63"/>
        <v>0</v>
      </c>
      <c r="AE48" s="187">
        <f t="shared" si="63"/>
        <v>0</v>
      </c>
      <c r="AF48" s="187">
        <f t="shared" si="63"/>
        <v>0</v>
      </c>
      <c r="AG48" s="187">
        <f t="shared" si="63"/>
        <v>0</v>
      </c>
      <c r="AH48" s="187">
        <f t="shared" si="63"/>
        <v>0</v>
      </c>
      <c r="AI48" s="187">
        <f t="shared" si="63"/>
        <v>0</v>
      </c>
      <c r="AJ48" s="187">
        <f t="shared" si="63"/>
        <v>0</v>
      </c>
      <c r="AK48" s="187">
        <f t="shared" si="63"/>
        <v>0</v>
      </c>
      <c r="AL48" s="185">
        <f t="shared" si="63"/>
        <v>0</v>
      </c>
      <c r="AN48" s="271">
        <f>SUM(AN49:AN51)</f>
        <v>158</v>
      </c>
      <c r="AO48" s="264">
        <f>SUM(AO49:AO51)</f>
        <v>0</v>
      </c>
      <c r="AP48" s="272">
        <f>SUM(AP49:AP51)</f>
        <v>1</v>
      </c>
    </row>
    <row r="49" spans="1:42" ht="20.100000000000001" customHeight="1" outlineLevel="1">
      <c r="A49" s="253"/>
      <c r="B49" s="249" t="s">
        <v>63</v>
      </c>
      <c r="C49" s="229">
        <v>0</v>
      </c>
      <c r="D49" s="100">
        <v>0</v>
      </c>
      <c r="E49" s="100">
        <v>0</v>
      </c>
      <c r="F49" s="100">
        <v>0</v>
      </c>
      <c r="G49" s="288">
        <v>0</v>
      </c>
      <c r="H49" s="318"/>
      <c r="I49" s="309">
        <v>0</v>
      </c>
      <c r="J49" s="100">
        <v>0</v>
      </c>
      <c r="K49" s="100">
        <v>0</v>
      </c>
      <c r="L49" s="100">
        <v>0</v>
      </c>
      <c r="M49" s="100">
        <v>0</v>
      </c>
      <c r="N49" s="148">
        <f t="shared" ref="N49:N52" si="64">SUM(K49:M49)</f>
        <v>0</v>
      </c>
      <c r="O49" s="149">
        <v>0</v>
      </c>
      <c r="P49" s="100">
        <v>0</v>
      </c>
      <c r="Q49" s="288">
        <v>0</v>
      </c>
      <c r="R49" s="229">
        <v>0</v>
      </c>
      <c r="S49" s="100">
        <v>0</v>
      </c>
      <c r="T49" s="100">
        <v>0</v>
      </c>
      <c r="U49" s="148">
        <v>0</v>
      </c>
      <c r="V49" s="100">
        <v>0</v>
      </c>
      <c r="W49" s="100">
        <v>0</v>
      </c>
      <c r="X49" s="100">
        <v>0</v>
      </c>
      <c r="Y49" s="148">
        <v>0</v>
      </c>
      <c r="Z49" s="100">
        <v>0</v>
      </c>
      <c r="AA49" s="230">
        <v>0</v>
      </c>
      <c r="AC49" s="196"/>
      <c r="AD49" s="127"/>
      <c r="AE49" s="127"/>
      <c r="AF49" s="127"/>
      <c r="AG49" s="127"/>
      <c r="AH49" s="127"/>
      <c r="AI49" s="127"/>
      <c r="AJ49" s="127"/>
      <c r="AK49" s="127"/>
      <c r="AL49" s="195"/>
      <c r="AN49" s="229">
        <v>0</v>
      </c>
      <c r="AO49" s="100">
        <v>0</v>
      </c>
      <c r="AP49" s="230">
        <v>0</v>
      </c>
    </row>
    <row r="50" spans="1:42" ht="20.100000000000001" customHeight="1" outlineLevel="1">
      <c r="A50" s="254"/>
      <c r="B50" s="250" t="s">
        <v>64</v>
      </c>
      <c r="C50" s="233">
        <v>0</v>
      </c>
      <c r="D50" s="88">
        <v>0</v>
      </c>
      <c r="E50" s="88">
        <v>0</v>
      </c>
      <c r="F50" s="89">
        <v>0</v>
      </c>
      <c r="G50" s="277">
        <v>0</v>
      </c>
      <c r="H50" s="315"/>
      <c r="I50" s="298">
        <v>0</v>
      </c>
      <c r="J50" s="88">
        <v>0</v>
      </c>
      <c r="K50" s="88">
        <v>0</v>
      </c>
      <c r="L50" s="88">
        <v>0</v>
      </c>
      <c r="M50" s="88">
        <v>0</v>
      </c>
      <c r="N50" s="136">
        <f t="shared" si="64"/>
        <v>0</v>
      </c>
      <c r="O50" s="137">
        <v>0</v>
      </c>
      <c r="P50" s="88">
        <v>0</v>
      </c>
      <c r="Q50" s="277">
        <v>0</v>
      </c>
      <c r="R50" s="233">
        <v>0</v>
      </c>
      <c r="S50" s="88">
        <v>0</v>
      </c>
      <c r="T50" s="88">
        <v>0</v>
      </c>
      <c r="U50" s="136">
        <v>0</v>
      </c>
      <c r="V50" s="88">
        <v>0</v>
      </c>
      <c r="W50" s="88">
        <v>0</v>
      </c>
      <c r="X50" s="88">
        <v>0</v>
      </c>
      <c r="Y50" s="136">
        <v>0</v>
      </c>
      <c r="Z50" s="88">
        <v>0</v>
      </c>
      <c r="AA50" s="209">
        <v>0</v>
      </c>
      <c r="AC50" s="167"/>
      <c r="AD50" s="122"/>
      <c r="AE50" s="122"/>
      <c r="AF50" s="122"/>
      <c r="AG50" s="122"/>
      <c r="AH50" s="122"/>
      <c r="AI50" s="122"/>
      <c r="AJ50" s="122"/>
      <c r="AK50" s="122"/>
      <c r="AL50" s="166"/>
      <c r="AN50" s="233">
        <v>0</v>
      </c>
      <c r="AO50" s="88">
        <v>0</v>
      </c>
      <c r="AP50" s="209">
        <v>0</v>
      </c>
    </row>
    <row r="51" spans="1:42" ht="20.100000000000001" customHeight="1" outlineLevel="1" thickBot="1">
      <c r="A51" s="255"/>
      <c r="B51" s="251" t="s">
        <v>65</v>
      </c>
      <c r="C51" s="234">
        <v>156</v>
      </c>
      <c r="D51" s="113">
        <v>1</v>
      </c>
      <c r="E51" s="113">
        <v>0</v>
      </c>
      <c r="F51" s="114">
        <v>157</v>
      </c>
      <c r="G51" s="290">
        <v>159</v>
      </c>
      <c r="H51" s="316"/>
      <c r="I51" s="311">
        <v>783285.1328574802</v>
      </c>
      <c r="J51" s="113">
        <v>325084.18279179028</v>
      </c>
      <c r="K51" s="113">
        <v>770279.72744450066</v>
      </c>
      <c r="L51" s="113">
        <v>1350</v>
      </c>
      <c r="M51" s="113">
        <v>0</v>
      </c>
      <c r="N51" s="133">
        <f t="shared" si="64"/>
        <v>771629.72744450066</v>
      </c>
      <c r="O51" s="113">
        <v>323133.28643980034</v>
      </c>
      <c r="P51" s="113">
        <v>601577.2603494206</v>
      </c>
      <c r="Q51" s="290">
        <v>331811.81713479839</v>
      </c>
      <c r="R51" s="234">
        <v>131015.3</v>
      </c>
      <c r="S51" s="113">
        <v>0</v>
      </c>
      <c r="T51" s="113">
        <v>0</v>
      </c>
      <c r="U51" s="133">
        <v>131015.3</v>
      </c>
      <c r="V51" s="113">
        <v>131015.3</v>
      </c>
      <c r="W51" s="113">
        <v>0</v>
      </c>
      <c r="X51" s="113">
        <v>0</v>
      </c>
      <c r="Y51" s="133">
        <v>131015.3</v>
      </c>
      <c r="Z51" s="113">
        <v>154029.49</v>
      </c>
      <c r="AA51" s="235">
        <v>154029.49</v>
      </c>
      <c r="AC51" s="191"/>
      <c r="AD51" s="126"/>
      <c r="AE51" s="126"/>
      <c r="AF51" s="126"/>
      <c r="AG51" s="126"/>
      <c r="AH51" s="126"/>
      <c r="AI51" s="126"/>
      <c r="AJ51" s="126"/>
      <c r="AK51" s="126"/>
      <c r="AL51" s="190"/>
      <c r="AN51" s="234">
        <v>158</v>
      </c>
      <c r="AO51" s="113">
        <v>0</v>
      </c>
      <c r="AP51" s="235">
        <v>1</v>
      </c>
    </row>
    <row r="52" spans="1:42" ht="20.100000000000001" customHeight="1" outlineLevel="1" thickBot="1">
      <c r="A52" s="252" t="s">
        <v>66</v>
      </c>
      <c r="B52" s="242" t="s">
        <v>9</v>
      </c>
      <c r="C52" s="211">
        <v>0</v>
      </c>
      <c r="D52" s="105">
        <v>0</v>
      </c>
      <c r="E52" s="105">
        <v>0</v>
      </c>
      <c r="F52" s="106">
        <v>0</v>
      </c>
      <c r="G52" s="279">
        <v>0</v>
      </c>
      <c r="H52" s="313"/>
      <c r="I52" s="300">
        <v>0</v>
      </c>
      <c r="J52" s="105">
        <v>0</v>
      </c>
      <c r="K52" s="105">
        <v>0</v>
      </c>
      <c r="L52" s="105">
        <v>0</v>
      </c>
      <c r="M52" s="105">
        <v>0</v>
      </c>
      <c r="N52" s="132">
        <f t="shared" si="64"/>
        <v>0</v>
      </c>
      <c r="O52" s="105">
        <v>0</v>
      </c>
      <c r="P52" s="105">
        <v>0</v>
      </c>
      <c r="Q52" s="279">
        <v>0</v>
      </c>
      <c r="R52" s="211">
        <v>0</v>
      </c>
      <c r="S52" s="105">
        <v>0</v>
      </c>
      <c r="T52" s="105">
        <v>0</v>
      </c>
      <c r="U52" s="132">
        <v>0</v>
      </c>
      <c r="V52" s="105">
        <v>0</v>
      </c>
      <c r="W52" s="105">
        <v>0</v>
      </c>
      <c r="X52" s="105">
        <v>0</v>
      </c>
      <c r="Y52" s="132">
        <v>0</v>
      </c>
      <c r="Z52" s="105">
        <v>0</v>
      </c>
      <c r="AA52" s="212">
        <v>0</v>
      </c>
      <c r="AC52" s="197"/>
      <c r="AD52" s="198"/>
      <c r="AE52" s="198"/>
      <c r="AF52" s="198"/>
      <c r="AG52" s="198"/>
      <c r="AH52" s="198"/>
      <c r="AI52" s="198"/>
      <c r="AJ52" s="198"/>
      <c r="AK52" s="198"/>
      <c r="AL52" s="199"/>
      <c r="AN52" s="211">
        <v>0</v>
      </c>
      <c r="AO52" s="105">
        <v>0</v>
      </c>
      <c r="AP52" s="212">
        <v>0</v>
      </c>
    </row>
    <row r="53" spans="1:42" ht="20.100000000000001" customHeight="1" outlineLevel="1" thickBot="1">
      <c r="A53" s="374" t="s">
        <v>67</v>
      </c>
      <c r="B53" s="375"/>
      <c r="C53" s="236">
        <f>C14+C19+C20+C23+C24+C27+C31+C32+C33+C36+C37+C40+C41+C42+C43+C47+C48+C52</f>
        <v>29130</v>
      </c>
      <c r="D53" s="115">
        <f t="shared" ref="D53:AL53" si="65">D14+D19+D20+D23+D24+D27+D31+D32+D33+D36+D37+D40+D41+D42+D43+D47+D48+D52</f>
        <v>580972</v>
      </c>
      <c r="E53" s="115">
        <f t="shared" si="65"/>
        <v>291</v>
      </c>
      <c r="F53" s="115">
        <f t="shared" si="65"/>
        <v>610393</v>
      </c>
      <c r="G53" s="291">
        <f t="shared" ref="G53" si="66">G14+G19+G20+G23+G24+G27+G31+G32+G33+G36+G37+G40+G41+G42+G43+G47+G48+G52</f>
        <v>127854</v>
      </c>
      <c r="H53" s="324">
        <f t="shared" si="65"/>
        <v>563887</v>
      </c>
      <c r="I53" s="312">
        <f t="shared" ref="I53:J53" si="67">I14+I19+I20+I23+I24+I27+I31+I32+I33+I36+I37+I40+I41+I42+I43+I47+I48+I52</f>
        <v>44585529.072857052</v>
      </c>
      <c r="J53" s="115">
        <f t="shared" si="67"/>
        <v>20057103.937811065</v>
      </c>
      <c r="K53" s="115">
        <f t="shared" ref="K53:M53" si="68">K14+K19+K20+K23+K24+K27+K31+K32+K33+K36+K37+K40+K41+K42+K43+K47+K48+K52</f>
        <v>28829202.396049101</v>
      </c>
      <c r="L53" s="115">
        <f t="shared" si="68"/>
        <v>14014767.491584947</v>
      </c>
      <c r="M53" s="115">
        <f t="shared" si="68"/>
        <v>160409.32655419759</v>
      </c>
      <c r="N53" s="115">
        <f t="shared" si="65"/>
        <v>43004379.21418824</v>
      </c>
      <c r="O53" s="115">
        <f t="shared" si="65"/>
        <v>19080008.924164202</v>
      </c>
      <c r="P53" s="115">
        <f t="shared" ref="P53:Q53" si="69">P14+P19+P20+P23+P24+P27+P31+P32+P33+P36+P37+P40+P41+P42+P43+P47+P48+P52</f>
        <v>37200894.882854544</v>
      </c>
      <c r="Q53" s="291">
        <f t="shared" si="69"/>
        <v>22127623.315944139</v>
      </c>
      <c r="R53" s="236">
        <f t="shared" si="65"/>
        <v>6077752.3400122542</v>
      </c>
      <c r="S53" s="115">
        <f t="shared" si="65"/>
        <v>7541065.3921991372</v>
      </c>
      <c r="T53" s="115">
        <f t="shared" si="65"/>
        <v>93238.5</v>
      </c>
      <c r="U53" s="115">
        <f t="shared" si="65"/>
        <v>13712056.232211392</v>
      </c>
      <c r="V53" s="115">
        <f t="shared" ref="V53:X53" si="70">V14+V19+V20+V23+V24+V27+V31+V32+V33+V36+V37+V40+V41+V42+V43+V47+V48+V52</f>
        <v>2582598.4281368875</v>
      </c>
      <c r="W53" s="115">
        <f t="shared" si="70"/>
        <v>2448194.285079137</v>
      </c>
      <c r="X53" s="115">
        <f t="shared" si="70"/>
        <v>30221.350000000009</v>
      </c>
      <c r="Y53" s="115">
        <f t="shared" ref="Y53:AA53" si="71">Y14+Y19+Y20+Y23+Y24+Y27+Y31+Y32+Y33+Y36+Y37+Y40+Y41+Y42+Y43+Y47+Y48+Y52</f>
        <v>5061014.0632160241</v>
      </c>
      <c r="Z53" s="115">
        <f t="shared" si="71"/>
        <v>13322597.941701686</v>
      </c>
      <c r="AA53" s="237">
        <f t="shared" si="71"/>
        <v>4724071.5641461192</v>
      </c>
      <c r="AB53" s="260"/>
      <c r="AC53" s="202">
        <f t="shared" si="65"/>
        <v>0</v>
      </c>
      <c r="AD53" s="203">
        <f t="shared" si="65"/>
        <v>0</v>
      </c>
      <c r="AE53" s="203">
        <f t="shared" si="65"/>
        <v>0</v>
      </c>
      <c r="AF53" s="203">
        <f t="shared" si="65"/>
        <v>0</v>
      </c>
      <c r="AG53" s="203">
        <f t="shared" si="65"/>
        <v>0</v>
      </c>
      <c r="AH53" s="203">
        <f t="shared" si="65"/>
        <v>0</v>
      </c>
      <c r="AI53" s="203">
        <f t="shared" si="65"/>
        <v>0</v>
      </c>
      <c r="AJ53" s="203">
        <f t="shared" si="65"/>
        <v>0</v>
      </c>
      <c r="AK53" s="203">
        <f t="shared" si="65"/>
        <v>0</v>
      </c>
      <c r="AL53" s="204">
        <f t="shared" si="65"/>
        <v>0</v>
      </c>
      <c r="AN53" s="273">
        <f t="shared" ref="AN53" si="72">AN14+AN19+AN20+AN23+AN24+AN27+AN31+AN32+AN33+AN36+AN37+AN40+AN41+AN42+AN43+AN47+AN48+AN52</f>
        <v>16315</v>
      </c>
      <c r="AO53" s="265">
        <f t="shared" ref="AO53:AP53" si="73">AO14+AO19+AO20+AO23+AO24+AO27+AO31+AO32+AO33+AO36+AO37+AO40+AO41+AO42+AO43+AO47+AO48+AO52</f>
        <v>380</v>
      </c>
      <c r="AP53" s="274">
        <f t="shared" si="73"/>
        <v>111159</v>
      </c>
    </row>
  </sheetData>
  <mergeCells count="39">
    <mergeCell ref="R11:Y11"/>
    <mergeCell ref="V12:Y12"/>
    <mergeCell ref="A53:B53"/>
    <mergeCell ref="A11:A13"/>
    <mergeCell ref="B11:B13"/>
    <mergeCell ref="C12:F12"/>
    <mergeCell ref="C11:G11"/>
    <mergeCell ref="AL12:AL13"/>
    <mergeCell ref="AG11:AH11"/>
    <mergeCell ref="H11:H13"/>
    <mergeCell ref="I11:J11"/>
    <mergeCell ref="I12:I13"/>
    <mergeCell ref="J12:J13"/>
    <mergeCell ref="K11:O11"/>
    <mergeCell ref="K12:N12"/>
    <mergeCell ref="R12:U12"/>
    <mergeCell ref="Q12:Q13"/>
    <mergeCell ref="AI12:AI13"/>
    <mergeCell ref="AJ12:AJ13"/>
    <mergeCell ref="Z11:AA11"/>
    <mergeCell ref="Z12:Z13"/>
    <mergeCell ref="P11:Q11"/>
    <mergeCell ref="P12:P13"/>
    <mergeCell ref="AN12:AP12"/>
    <mergeCell ref="AN11:AP11"/>
    <mergeCell ref="C9:AA10"/>
    <mergeCell ref="AI11:AJ11"/>
    <mergeCell ref="AC11:AD11"/>
    <mergeCell ref="AC12:AC13"/>
    <mergeCell ref="AD12:AD13"/>
    <mergeCell ref="AA12:AA13"/>
    <mergeCell ref="AG12:AG13"/>
    <mergeCell ref="AH12:AH13"/>
    <mergeCell ref="AC9:AL10"/>
    <mergeCell ref="AE11:AF11"/>
    <mergeCell ref="AE12:AE13"/>
    <mergeCell ref="AF12:AF13"/>
    <mergeCell ref="AK11:AL11"/>
    <mergeCell ref="AK12:AK13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G13:G14 C13:F14 J53 K53:M53 O53:Q53 R13:T14 V53:X53 Y13 V12:Y12 Y14 Z12:AA13 Z14:AA14" unlockedFormula="1"/>
    <ignoredError sqref="U53 H23 H24 H20 H21:H22 G53 J14 K14:Q14 K12:O13 Y53:AA53" formula="1"/>
    <ignoredError sqref="U20 U27 C53:F53 C20:F20 C24:F24 C27:F27 C33:F33 C37:F37 C43:F43 C48:F48 G27:H27 G33 G37 G43 G20 G24 H37:H53 H33:H35 H30:H31 G48 I27 I20 I24 I48 J20 I43 N53 O20:Q20 K20:M20 N20 P12:Q13 R37:T37 R48:T48 R24:T24 R20:T20 R27:T27 R33:T33 R43:T43 V14:X14 V13:X13 V20:X20 Z20:AA20 Y20 AN13:AP14 J24 J27 I33 J33 I37 J37 J43 J48 O24:Q24 K24:M24 N24 O27:Q27 K27:M27 N27 O33:Q33 K33:M33 N33 O37:Q37 K37:M37 N37 O43:Q43 K43:M43 N43 O48:Q48 K48:M48 N48 AN20:AP20 AN24:AP24 AN27:AP27 AN33:AP33 AN37:AP37 AN43:AP43 AN48:AP48 V24:X24 V27:X27 V33:X33 V37:X37 V43:X43 V48:X48 Z24:AA24 Z27:AA27 Z33:AA33 Z37:AA37 Z43:AA43 Z48:AA48 U24 Y24 Y27 U33 Y33 U37 Y37 U43 Y43 U48 Y48" formula="1" unlockedFormula="1"/>
    <ignoredError sqref="A14:A5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Natalia Akulashvili</cp:lastModifiedBy>
  <cp:lastPrinted>2017-10-18T12:38:28Z</cp:lastPrinted>
  <dcterms:created xsi:type="dcterms:W3CDTF">1996-10-14T23:33:28Z</dcterms:created>
  <dcterms:modified xsi:type="dcterms:W3CDTF">2018-11-15T08:13:34Z</dcterms:modified>
</cp:coreProperties>
</file>